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азделы" sheetId="1" r:id="rId1"/>
    <sheet name="Целевые" sheetId="2" r:id="rId2"/>
    <sheet name="Ведомственная" sheetId="3" r:id="rId3"/>
    <sheet name="МЦП" sheetId="4" r:id="rId4"/>
    <sheet name="Лист 1" sheetId="7" r:id="rId5"/>
  </sheets>
  <definedNames>
    <definedName name="_xlnm.Print_Area" localSheetId="4">'Лист 1'!$A$1:$H$870</definedName>
    <definedName name="_xlnm.Print_Area" localSheetId="3">МЦП!$A$1:$F$123</definedName>
    <definedName name="_xlnm.Print_Area" localSheetId="0">Разделы!$A$1:$F$60</definedName>
  </definedNames>
  <calcPr calcId="125725"/>
</workbook>
</file>

<file path=xl/calcChain.xml><?xml version="1.0" encoding="utf-8"?>
<calcChain xmlns="http://schemas.openxmlformats.org/spreadsheetml/2006/main">
  <c r="G236" i="2"/>
  <c r="H236"/>
  <c r="F236"/>
  <c r="G294"/>
  <c r="H294"/>
  <c r="F294"/>
  <c r="G299"/>
  <c r="H299"/>
  <c r="G297"/>
  <c r="H297"/>
  <c r="G296"/>
  <c r="H296"/>
  <c r="G298"/>
  <c r="H298"/>
  <c r="G295"/>
  <c r="H295"/>
  <c r="F298"/>
  <c r="F297"/>
  <c r="F299"/>
  <c r="F296"/>
  <c r="H374" i="3"/>
  <c r="I374"/>
  <c r="G374"/>
  <c r="H429"/>
  <c r="I429"/>
  <c r="H427"/>
  <c r="I427"/>
  <c r="H426"/>
  <c r="I426"/>
  <c r="G429"/>
  <c r="G428" s="1"/>
  <c r="G427"/>
  <c r="G425" s="1"/>
  <c r="G426"/>
  <c r="I428"/>
  <c r="H428"/>
  <c r="I425"/>
  <c r="I424" s="1"/>
  <c r="H425"/>
  <c r="H424" s="1"/>
  <c r="F295" i="2" l="1"/>
  <c r="G424" i="3"/>
  <c r="G696" i="7"/>
  <c r="H696"/>
  <c r="F696"/>
  <c r="F693" l="1"/>
  <c r="G693"/>
  <c r="H693"/>
  <c r="G303"/>
  <c r="G302" s="1"/>
  <c r="H303"/>
  <c r="H302" s="1"/>
  <c r="F303"/>
  <c r="F302" s="1"/>
  <c r="H692" l="1"/>
  <c r="H691" s="1"/>
  <c r="E122" i="4"/>
  <c r="E121" s="1"/>
  <c r="G692" i="7"/>
  <c r="G691" s="1"/>
  <c r="D122" i="4"/>
  <c r="D121" s="1"/>
  <c r="F692" i="7"/>
  <c r="F691" s="1"/>
  <c r="F122" i="4"/>
  <c r="F121" s="1"/>
  <c r="I222" i="3"/>
  <c r="H222"/>
  <c r="H330" i="7"/>
  <c r="G330"/>
  <c r="G886"/>
  <c r="I367" i="3"/>
  <c r="H367"/>
  <c r="I366"/>
  <c r="H366"/>
  <c r="I230"/>
  <c r="H388" i="2" s="1"/>
  <c r="H387" s="1"/>
  <c r="H230" i="3"/>
  <c r="G388" i="2" s="1"/>
  <c r="G387" s="1"/>
  <c r="E112" i="4" s="1"/>
  <c r="I229" i="3"/>
  <c r="I228"/>
  <c r="I227" s="1"/>
  <c r="H228"/>
  <c r="G386" i="2" s="1"/>
  <c r="G385" s="1"/>
  <c r="G228" i="3"/>
  <c r="F386" i="2" s="1"/>
  <c r="F385" s="1"/>
  <c r="G230" i="3"/>
  <c r="G229" s="1"/>
  <c r="I210"/>
  <c r="H210"/>
  <c r="H209" s="1"/>
  <c r="H208" s="1"/>
  <c r="I209"/>
  <c r="I208" s="1"/>
  <c r="I207"/>
  <c r="H293" i="2" s="1"/>
  <c r="H292" s="1"/>
  <c r="F109" i="4" s="1"/>
  <c r="H207" i="3"/>
  <c r="G293" i="2" s="1"/>
  <c r="G292" s="1"/>
  <c r="E109" i="4" s="1"/>
  <c r="I206" i="3"/>
  <c r="I205"/>
  <c r="H291" i="2" s="1"/>
  <c r="H290" s="1"/>
  <c r="H205" i="3"/>
  <c r="G291" i="2" s="1"/>
  <c r="G290" s="1"/>
  <c r="G205" i="3"/>
  <c r="F291" i="2" s="1"/>
  <c r="F290" s="1"/>
  <c r="D108" i="4" s="1"/>
  <c r="G207" i="3"/>
  <c r="F293" i="2" s="1"/>
  <c r="F292" s="1"/>
  <c r="D109" i="4" s="1"/>
  <c r="G210" i="3"/>
  <c r="G209" s="1"/>
  <c r="G208" s="1"/>
  <c r="I181"/>
  <c r="H186" i="2" s="1"/>
  <c r="H185" s="1"/>
  <c r="F103" i="4" s="1"/>
  <c r="H181" i="3"/>
  <c r="G186" i="2" s="1"/>
  <c r="G185" s="1"/>
  <c r="E103" i="4" s="1"/>
  <c r="I180" i="3"/>
  <c r="I179"/>
  <c r="H184" i="2" s="1"/>
  <c r="H183" s="1"/>
  <c r="F102" i="4" s="1"/>
  <c r="H179" i="3"/>
  <c r="G184" i="2" s="1"/>
  <c r="G183" s="1"/>
  <c r="E102" i="4" s="1"/>
  <c r="G179" i="3"/>
  <c r="G178" s="1"/>
  <c r="G181"/>
  <c r="G180" s="1"/>
  <c r="I131"/>
  <c r="H136" i="2" s="1"/>
  <c r="H135" s="1"/>
  <c r="H131" i="3"/>
  <c r="G136" i="2" s="1"/>
  <c r="G135" s="1"/>
  <c r="I130" i="3"/>
  <c r="I129"/>
  <c r="H134" i="2" s="1"/>
  <c r="H133" s="1"/>
  <c r="F27" i="4" s="1"/>
  <c r="H129" i="3"/>
  <c r="G134" i="2" s="1"/>
  <c r="G133" s="1"/>
  <c r="E27" i="4" s="1"/>
  <c r="I127" i="3"/>
  <c r="H132" i="2" s="1"/>
  <c r="H131" s="1"/>
  <c r="F26" i="4" s="1"/>
  <c r="H127" i="3"/>
  <c r="G132" i="2" s="1"/>
  <c r="G131" s="1"/>
  <c r="E26" i="4" s="1"/>
  <c r="I125" i="3"/>
  <c r="H130" i="2" s="1"/>
  <c r="H129" s="1"/>
  <c r="F25" i="4" s="1"/>
  <c r="H125" i="3"/>
  <c r="G130" i="2" s="1"/>
  <c r="G129" s="1"/>
  <c r="E25" i="4" s="1"/>
  <c r="I124" i="3"/>
  <c r="G125"/>
  <c r="G124" s="1"/>
  <c r="G127"/>
  <c r="G126" s="1"/>
  <c r="G129"/>
  <c r="F134" i="2" s="1"/>
  <c r="F133" s="1"/>
  <c r="D27" i="4" s="1"/>
  <c r="G131" i="3"/>
  <c r="F136" i="2" s="1"/>
  <c r="F135" s="1"/>
  <c r="I171" i="3"/>
  <c r="H171"/>
  <c r="G171"/>
  <c r="I169"/>
  <c r="I168" s="1"/>
  <c r="H169"/>
  <c r="H168" s="1"/>
  <c r="G169"/>
  <c r="G168" s="1"/>
  <c r="H140"/>
  <c r="I114"/>
  <c r="H119" i="2" s="1"/>
  <c r="H118" s="1"/>
  <c r="H117" s="1"/>
  <c r="H114" i="3"/>
  <c r="G119" i="2" s="1"/>
  <c r="G118" s="1"/>
  <c r="G117" s="1"/>
  <c r="G114" i="3"/>
  <c r="G113" s="1"/>
  <c r="G112" s="1"/>
  <c r="I99"/>
  <c r="H104" i="2" s="1"/>
  <c r="H103" s="1"/>
  <c r="F71" i="4" s="1"/>
  <c r="H99" i="3"/>
  <c r="G104" i="2" s="1"/>
  <c r="G103" s="1"/>
  <c r="E71" i="4" s="1"/>
  <c r="G99" i="3"/>
  <c r="F104" i="2" s="1"/>
  <c r="F103" s="1"/>
  <c r="D71" i="4" s="1"/>
  <c r="I95" i="3"/>
  <c r="I94" s="1"/>
  <c r="H95"/>
  <c r="G100" i="2" s="1"/>
  <c r="G99" s="1"/>
  <c r="E70" i="4" s="1"/>
  <c r="G95" i="3"/>
  <c r="G94" s="1"/>
  <c r="I35"/>
  <c r="G40" i="2" s="1"/>
  <c r="G39" s="1"/>
  <c r="E105" i="4" s="1"/>
  <c r="H35" i="3"/>
  <c r="H34" s="1"/>
  <c r="G35"/>
  <c r="F40" i="2" s="1"/>
  <c r="F39" s="1"/>
  <c r="D105" i="4" s="1"/>
  <c r="I37" i="3"/>
  <c r="H42" i="2" s="1"/>
  <c r="H41" s="1"/>
  <c r="F106" i="4" s="1"/>
  <c r="H37" i="3"/>
  <c r="G42" i="2" s="1"/>
  <c r="G41" s="1"/>
  <c r="E106" i="4" s="1"/>
  <c r="G37" i="3"/>
  <c r="F42" i="2" s="1"/>
  <c r="F41" s="1"/>
  <c r="D106" i="4" s="1"/>
  <c r="F10" i="7"/>
  <c r="G10"/>
  <c r="H10"/>
  <c r="F13"/>
  <c r="G13"/>
  <c r="H13"/>
  <c r="F16"/>
  <c r="F15" s="1"/>
  <c r="G16"/>
  <c r="G15" s="1"/>
  <c r="H16"/>
  <c r="H15" s="1"/>
  <c r="F22"/>
  <c r="G22"/>
  <c r="G21" s="1"/>
  <c r="G20" s="1"/>
  <c r="H22"/>
  <c r="H21" s="1"/>
  <c r="H20" s="1"/>
  <c r="F24"/>
  <c r="G24"/>
  <c r="H24"/>
  <c r="F28"/>
  <c r="G28"/>
  <c r="H28"/>
  <c r="F31"/>
  <c r="G31"/>
  <c r="H31"/>
  <c r="F33"/>
  <c r="G33"/>
  <c r="H33"/>
  <c r="F36"/>
  <c r="G36"/>
  <c r="H36"/>
  <c r="F39"/>
  <c r="G39"/>
  <c r="H39"/>
  <c r="F42"/>
  <c r="G42"/>
  <c r="H42"/>
  <c r="F46"/>
  <c r="F45" s="1"/>
  <c r="G46"/>
  <c r="G45" s="1"/>
  <c r="H46"/>
  <c r="H45" s="1"/>
  <c r="F50"/>
  <c r="F49" s="1"/>
  <c r="G50"/>
  <c r="G48" s="1"/>
  <c r="H50"/>
  <c r="H49" s="1"/>
  <c r="F54"/>
  <c r="F53" s="1"/>
  <c r="F52" s="1"/>
  <c r="G54"/>
  <c r="G53" s="1"/>
  <c r="G52" s="1"/>
  <c r="H54"/>
  <c r="H53" s="1"/>
  <c r="H52" s="1"/>
  <c r="F59"/>
  <c r="G59"/>
  <c r="H59"/>
  <c r="F61"/>
  <c r="G61"/>
  <c r="H61"/>
  <c r="F64"/>
  <c r="G64"/>
  <c r="H64"/>
  <c r="F67"/>
  <c r="G67"/>
  <c r="H67"/>
  <c r="F69"/>
  <c r="G69"/>
  <c r="H69"/>
  <c r="F72"/>
  <c r="G72"/>
  <c r="H72"/>
  <c r="F75"/>
  <c r="G75"/>
  <c r="H75"/>
  <c r="F77"/>
  <c r="G77"/>
  <c r="H77"/>
  <c r="F79"/>
  <c r="G79"/>
  <c r="H79"/>
  <c r="F81"/>
  <c r="G81"/>
  <c r="H81"/>
  <c r="F83"/>
  <c r="G83"/>
  <c r="H83"/>
  <c r="F89"/>
  <c r="G89"/>
  <c r="H89"/>
  <c r="F91"/>
  <c r="G91"/>
  <c r="H91"/>
  <c r="F93"/>
  <c r="G93"/>
  <c r="H93"/>
  <c r="F96"/>
  <c r="F95" s="1"/>
  <c r="G96"/>
  <c r="G95" s="1"/>
  <c r="H96"/>
  <c r="H95" s="1"/>
  <c r="F101"/>
  <c r="F100" s="1"/>
  <c r="F99" s="1"/>
  <c r="G101"/>
  <c r="G100" s="1"/>
  <c r="G99" s="1"/>
  <c r="H101"/>
  <c r="H100" s="1"/>
  <c r="H99" s="1"/>
  <c r="F105"/>
  <c r="G105"/>
  <c r="H105"/>
  <c r="F107"/>
  <c r="G107"/>
  <c r="H107"/>
  <c r="F111"/>
  <c r="F110" s="1"/>
  <c r="F109" s="1"/>
  <c r="G111"/>
  <c r="G110" s="1"/>
  <c r="G109" s="1"/>
  <c r="H111"/>
  <c r="H110" s="1"/>
  <c r="H109" s="1"/>
  <c r="F114"/>
  <c r="G114"/>
  <c r="H114"/>
  <c r="F117"/>
  <c r="G117"/>
  <c r="H117"/>
  <c r="F122"/>
  <c r="F121" s="1"/>
  <c r="G122"/>
  <c r="G121" s="1"/>
  <c r="H122"/>
  <c r="H121" s="1"/>
  <c r="F126"/>
  <c r="G126"/>
  <c r="H126"/>
  <c r="F128"/>
  <c r="G128"/>
  <c r="H128"/>
  <c r="F133"/>
  <c r="F132" s="1"/>
  <c r="F131" s="1"/>
  <c r="G133"/>
  <c r="G132" s="1"/>
  <c r="G131" s="1"/>
  <c r="H133"/>
  <c r="H132" s="1"/>
  <c r="H131" s="1"/>
  <c r="F136"/>
  <c r="G136"/>
  <c r="H136"/>
  <c r="F138"/>
  <c r="G138"/>
  <c r="H138"/>
  <c r="F143"/>
  <c r="G143"/>
  <c r="H143"/>
  <c r="F145"/>
  <c r="G145"/>
  <c r="H145"/>
  <c r="F147"/>
  <c r="G147"/>
  <c r="H147"/>
  <c r="F149"/>
  <c r="G149"/>
  <c r="H149"/>
  <c r="F154"/>
  <c r="G154"/>
  <c r="H154"/>
  <c r="F160"/>
  <c r="G160"/>
  <c r="H160"/>
  <c r="F162"/>
  <c r="G162"/>
  <c r="H162"/>
  <c r="F164"/>
  <c r="G164"/>
  <c r="H164"/>
  <c r="F166"/>
  <c r="G166"/>
  <c r="H166"/>
  <c r="F168"/>
  <c r="G168"/>
  <c r="H168"/>
  <c r="F170"/>
  <c r="G170"/>
  <c r="H170"/>
  <c r="F175"/>
  <c r="G175"/>
  <c r="H175"/>
  <c r="F177"/>
  <c r="G177"/>
  <c r="H177"/>
  <c r="F179"/>
  <c r="G179"/>
  <c r="H179"/>
  <c r="F181"/>
  <c r="G181"/>
  <c r="H181"/>
  <c r="F185"/>
  <c r="F184" s="1"/>
  <c r="F183" s="1"/>
  <c r="G185"/>
  <c r="G184" s="1"/>
  <c r="G183" s="1"/>
  <c r="H185"/>
  <c r="H184" s="1"/>
  <c r="H183" s="1"/>
  <c r="F189"/>
  <c r="F188" s="1"/>
  <c r="F187" s="1"/>
  <c r="G189"/>
  <c r="G188" s="1"/>
  <c r="G187" s="1"/>
  <c r="H189"/>
  <c r="H188" s="1"/>
  <c r="H187" s="1"/>
  <c r="F192"/>
  <c r="G192"/>
  <c r="H192"/>
  <c r="F194"/>
  <c r="G194"/>
  <c r="H194"/>
  <c r="F200"/>
  <c r="G200"/>
  <c r="H200"/>
  <c r="F202"/>
  <c r="G202"/>
  <c r="H202"/>
  <c r="F204"/>
  <c r="G204"/>
  <c r="H204"/>
  <c r="F206"/>
  <c r="G206"/>
  <c r="H206"/>
  <c r="F210"/>
  <c r="G210"/>
  <c r="H210"/>
  <c r="F212"/>
  <c r="G212"/>
  <c r="H212"/>
  <c r="F215"/>
  <c r="G215"/>
  <c r="H215"/>
  <c r="F217"/>
  <c r="G217"/>
  <c r="H217"/>
  <c r="F219"/>
  <c r="G219"/>
  <c r="H219"/>
  <c r="F221"/>
  <c r="G221"/>
  <c r="H221"/>
  <c r="F223"/>
  <c r="G223"/>
  <c r="H223"/>
  <c r="F225"/>
  <c r="G225"/>
  <c r="H225"/>
  <c r="F228"/>
  <c r="G228"/>
  <c r="H228"/>
  <c r="F230"/>
  <c r="G230"/>
  <c r="H230"/>
  <c r="F232"/>
  <c r="G232"/>
  <c r="H232"/>
  <c r="F234"/>
  <c r="G234"/>
  <c r="H234"/>
  <c r="F238"/>
  <c r="F237" s="1"/>
  <c r="G238"/>
  <c r="G237" s="1"/>
  <c r="H238"/>
  <c r="H237" s="1"/>
  <c r="F242"/>
  <c r="F241" s="1"/>
  <c r="F240" s="1"/>
  <c r="G242"/>
  <c r="G241" s="1"/>
  <c r="G240" s="1"/>
  <c r="H242"/>
  <c r="H241" s="1"/>
  <c r="H240" s="1"/>
  <c r="F246"/>
  <c r="G246"/>
  <c r="H246"/>
  <c r="F248"/>
  <c r="G248"/>
  <c r="H248"/>
  <c r="F250"/>
  <c r="G250"/>
  <c r="H250"/>
  <c r="F252"/>
  <c r="G252"/>
  <c r="H252"/>
  <c r="F254"/>
  <c r="G254"/>
  <c r="H254"/>
  <c r="F257"/>
  <c r="G257"/>
  <c r="H257"/>
  <c r="F259"/>
  <c r="G259"/>
  <c r="H259"/>
  <c r="F261"/>
  <c r="G261"/>
  <c r="H261"/>
  <c r="F263"/>
  <c r="G263"/>
  <c r="H263"/>
  <c r="F265"/>
  <c r="G265"/>
  <c r="H265"/>
  <c r="F267"/>
  <c r="G267"/>
  <c r="H267"/>
  <c r="F271"/>
  <c r="F270" s="1"/>
  <c r="G271"/>
  <c r="G270" s="1"/>
  <c r="H271"/>
  <c r="H270" s="1"/>
  <c r="F276"/>
  <c r="G276"/>
  <c r="H276"/>
  <c r="F278"/>
  <c r="G278"/>
  <c r="H278"/>
  <c r="F281"/>
  <c r="G281"/>
  <c r="H281"/>
  <c r="F283"/>
  <c r="G283"/>
  <c r="H283"/>
  <c r="F288"/>
  <c r="F287" s="1"/>
  <c r="F286" s="1"/>
  <c r="G288"/>
  <c r="G287" s="1"/>
  <c r="G286" s="1"/>
  <c r="H288"/>
  <c r="H287" s="1"/>
  <c r="H286" s="1"/>
  <c r="F296"/>
  <c r="G296"/>
  <c r="H296"/>
  <c r="F298"/>
  <c r="G298"/>
  <c r="H298"/>
  <c r="F300"/>
  <c r="G300"/>
  <c r="H300"/>
  <c r="F309"/>
  <c r="F308" s="1"/>
  <c r="F307" s="1"/>
  <c r="G309"/>
  <c r="G308" s="1"/>
  <c r="G307" s="1"/>
  <c r="H309"/>
  <c r="H308" s="1"/>
  <c r="H307" s="1"/>
  <c r="F314"/>
  <c r="G314"/>
  <c r="H314"/>
  <c r="F316"/>
  <c r="G316"/>
  <c r="H316"/>
  <c r="F318"/>
  <c r="G318"/>
  <c r="H318"/>
  <c r="F322"/>
  <c r="F321" s="1"/>
  <c r="F320" s="1"/>
  <c r="G322"/>
  <c r="G321" s="1"/>
  <c r="G320" s="1"/>
  <c r="H322"/>
  <c r="H321" s="1"/>
  <c r="H320" s="1"/>
  <c r="F326"/>
  <c r="F325" s="1"/>
  <c r="F324" s="1"/>
  <c r="G326"/>
  <c r="G325" s="1"/>
  <c r="G324" s="1"/>
  <c r="H326"/>
  <c r="H325" s="1"/>
  <c r="H324" s="1"/>
  <c r="F330"/>
  <c r="F333"/>
  <c r="G333"/>
  <c r="H333"/>
  <c r="F335"/>
  <c r="G335"/>
  <c r="H335"/>
  <c r="F341"/>
  <c r="G341"/>
  <c r="H341"/>
  <c r="H340" s="1"/>
  <c r="H339" s="1"/>
  <c r="F343"/>
  <c r="G343"/>
  <c r="H343"/>
  <c r="F346"/>
  <c r="F345" s="1"/>
  <c r="G346"/>
  <c r="G345" s="1"/>
  <c r="H346"/>
  <c r="H345" s="1"/>
  <c r="F353"/>
  <c r="F352" s="1"/>
  <c r="F351" s="1"/>
  <c r="G353"/>
  <c r="G352" s="1"/>
  <c r="G351" s="1"/>
  <c r="H353"/>
  <c r="H352" s="1"/>
  <c r="H351" s="1"/>
  <c r="F357"/>
  <c r="G357"/>
  <c r="H357"/>
  <c r="H356" s="1"/>
  <c r="H355" s="1"/>
  <c r="F360"/>
  <c r="G360"/>
  <c r="H360"/>
  <c r="F364"/>
  <c r="F363" s="1"/>
  <c r="F362" s="1"/>
  <c r="G364"/>
  <c r="G363" s="1"/>
  <c r="G362" s="1"/>
  <c r="H364"/>
  <c r="H363" s="1"/>
  <c r="H362" s="1"/>
  <c r="F368"/>
  <c r="F367" s="1"/>
  <c r="F366" s="1"/>
  <c r="G368"/>
  <c r="G367" s="1"/>
  <c r="G366" s="1"/>
  <c r="H368"/>
  <c r="H367" s="1"/>
  <c r="H366" s="1"/>
  <c r="F374"/>
  <c r="F373" s="1"/>
  <c r="F372" s="1"/>
  <c r="F371" s="1"/>
  <c r="G374"/>
  <c r="G373" s="1"/>
  <c r="G372" s="1"/>
  <c r="G371" s="1"/>
  <c r="H374"/>
  <c r="H373" s="1"/>
  <c r="H372" s="1"/>
  <c r="H371" s="1"/>
  <c r="F382"/>
  <c r="G382"/>
  <c r="H382"/>
  <c r="F384"/>
  <c r="G384"/>
  <c r="H384"/>
  <c r="F386"/>
  <c r="G386"/>
  <c r="H386"/>
  <c r="F390"/>
  <c r="F389" s="1"/>
  <c r="F388" s="1"/>
  <c r="G390"/>
  <c r="G389" s="1"/>
  <c r="G388" s="1"/>
  <c r="H390"/>
  <c r="H389" s="1"/>
  <c r="H388" s="1"/>
  <c r="F395"/>
  <c r="F394" s="1"/>
  <c r="F393" s="1"/>
  <c r="F392" s="1"/>
  <c r="G395"/>
  <c r="G394" s="1"/>
  <c r="G393" s="1"/>
  <c r="G392" s="1"/>
  <c r="H395"/>
  <c r="H394" s="1"/>
  <c r="H393" s="1"/>
  <c r="H392" s="1"/>
  <c r="F402"/>
  <c r="G402"/>
  <c r="H402"/>
  <c r="F404"/>
  <c r="G404"/>
  <c r="H404"/>
  <c r="F406"/>
  <c r="G406"/>
  <c r="H406"/>
  <c r="F409"/>
  <c r="G409"/>
  <c r="H409"/>
  <c r="F411"/>
  <c r="G411"/>
  <c r="H411"/>
  <c r="F416"/>
  <c r="G416"/>
  <c r="H416"/>
  <c r="F418"/>
  <c r="G418"/>
  <c r="H418"/>
  <c r="F420"/>
  <c r="G420"/>
  <c r="H420"/>
  <c r="F422"/>
  <c r="G422"/>
  <c r="H422"/>
  <c r="F424"/>
  <c r="G424"/>
  <c r="H424"/>
  <c r="F426"/>
  <c r="G426"/>
  <c r="H426"/>
  <c r="F430"/>
  <c r="F429" s="1"/>
  <c r="F428" s="1"/>
  <c r="G430"/>
  <c r="G429" s="1"/>
  <c r="G428" s="1"/>
  <c r="H430"/>
  <c r="H429" s="1"/>
  <c r="H428" s="1"/>
  <c r="F436"/>
  <c r="F435" s="1"/>
  <c r="G436"/>
  <c r="G435" s="1"/>
  <c r="H436"/>
  <c r="H435" s="1"/>
  <c r="F440"/>
  <c r="F439" s="1"/>
  <c r="G440"/>
  <c r="G439" s="1"/>
  <c r="H440"/>
  <c r="H439" s="1"/>
  <c r="F444"/>
  <c r="F446"/>
  <c r="F450"/>
  <c r="G450"/>
  <c r="H450"/>
  <c r="F452"/>
  <c r="G452"/>
  <c r="H452"/>
  <c r="F454"/>
  <c r="G454"/>
  <c r="H454"/>
  <c r="F457"/>
  <c r="F456" s="1"/>
  <c r="G457"/>
  <c r="G456" s="1"/>
  <c r="H457"/>
  <c r="H456" s="1"/>
  <c r="F462"/>
  <c r="F461" s="1"/>
  <c r="F460" s="1"/>
  <c r="G462"/>
  <c r="G461" s="1"/>
  <c r="G460" s="1"/>
  <c r="H462"/>
  <c r="H461" s="1"/>
  <c r="H460" s="1"/>
  <c r="F465"/>
  <c r="G465"/>
  <c r="G464" s="1"/>
  <c r="H465"/>
  <c r="H464" s="1"/>
  <c r="F468"/>
  <c r="G468"/>
  <c r="H468"/>
  <c r="F471"/>
  <c r="F470" s="1"/>
  <c r="G471"/>
  <c r="G470" s="1"/>
  <c r="H471"/>
  <c r="H470" s="1"/>
  <c r="F476"/>
  <c r="F475" s="1"/>
  <c r="F474" s="1"/>
  <c r="G476"/>
  <c r="G475" s="1"/>
  <c r="G474" s="1"/>
  <c r="H476"/>
  <c r="H475" s="1"/>
  <c r="H474" s="1"/>
  <c r="F481"/>
  <c r="F480" s="1"/>
  <c r="F479" s="1"/>
  <c r="F478" s="1"/>
  <c r="G481"/>
  <c r="G480" s="1"/>
  <c r="G479" s="1"/>
  <c r="G478" s="1"/>
  <c r="H481"/>
  <c r="H480" s="1"/>
  <c r="H479" s="1"/>
  <c r="H478" s="1"/>
  <c r="F488"/>
  <c r="G488"/>
  <c r="H488"/>
  <c r="F491"/>
  <c r="G491"/>
  <c r="H491"/>
  <c r="F493"/>
  <c r="G493"/>
  <c r="H493"/>
  <c r="F500"/>
  <c r="F499" s="1"/>
  <c r="G500"/>
  <c r="G499" s="1"/>
  <c r="H500"/>
  <c r="H499" s="1"/>
  <c r="F503"/>
  <c r="F502" s="1"/>
  <c r="G503"/>
  <c r="G502" s="1"/>
  <c r="H503"/>
  <c r="H502" s="1"/>
  <c r="F506"/>
  <c r="F505" s="1"/>
  <c r="G506"/>
  <c r="G505" s="1"/>
  <c r="H506"/>
  <c r="H505" s="1"/>
  <c r="F509"/>
  <c r="F508" s="1"/>
  <c r="G509"/>
  <c r="G508" s="1"/>
  <c r="H509"/>
  <c r="H508" s="1"/>
  <c r="F512"/>
  <c r="F511" s="1"/>
  <c r="G512"/>
  <c r="G511" s="1"/>
  <c r="H512"/>
  <c r="H511" s="1"/>
  <c r="F515"/>
  <c r="F514" s="1"/>
  <c r="G515"/>
  <c r="G514" s="1"/>
  <c r="H515"/>
  <c r="H514" s="1"/>
  <c r="F519"/>
  <c r="G519"/>
  <c r="H519"/>
  <c r="F521"/>
  <c r="G521"/>
  <c r="H521"/>
  <c r="F524"/>
  <c r="G524"/>
  <c r="H524"/>
  <c r="F529"/>
  <c r="F528" s="1"/>
  <c r="G529"/>
  <c r="G528" s="1"/>
  <c r="H529"/>
  <c r="H528" s="1"/>
  <c r="F533"/>
  <c r="F532" s="1"/>
  <c r="G533"/>
  <c r="G532" s="1"/>
  <c r="H533"/>
  <c r="H532" s="1"/>
  <c r="F536"/>
  <c r="G536"/>
  <c r="H536"/>
  <c r="F539"/>
  <c r="G539"/>
  <c r="H539"/>
  <c r="F543"/>
  <c r="G543"/>
  <c r="H543"/>
  <c r="F547"/>
  <c r="G547"/>
  <c r="H547"/>
  <c r="F549"/>
  <c r="G549"/>
  <c r="H549"/>
  <c r="F551"/>
  <c r="G551"/>
  <c r="H551"/>
  <c r="F553"/>
  <c r="G553"/>
  <c r="H553"/>
  <c r="F555"/>
  <c r="G555"/>
  <c r="H555"/>
  <c r="F558"/>
  <c r="G558"/>
  <c r="H558"/>
  <c r="F561"/>
  <c r="G561"/>
  <c r="H561"/>
  <c r="F563"/>
  <c r="G563"/>
  <c r="H563"/>
  <c r="F565"/>
  <c r="G565"/>
  <c r="H565"/>
  <c r="F567"/>
  <c r="G567"/>
  <c r="H567"/>
  <c r="F571"/>
  <c r="G571"/>
  <c r="H571"/>
  <c r="F574"/>
  <c r="G574"/>
  <c r="H574"/>
  <c r="F577"/>
  <c r="G577"/>
  <c r="H577"/>
  <c r="F580"/>
  <c r="G580"/>
  <c r="H580"/>
  <c r="F583"/>
  <c r="G583"/>
  <c r="H583"/>
  <c r="F585"/>
  <c r="G585"/>
  <c r="H585"/>
  <c r="F587"/>
  <c r="G587"/>
  <c r="H587"/>
  <c r="F590"/>
  <c r="G590"/>
  <c r="H590"/>
  <c r="F595"/>
  <c r="G595"/>
  <c r="H595"/>
  <c r="F597"/>
  <c r="G597"/>
  <c r="H597"/>
  <c r="F600"/>
  <c r="G600"/>
  <c r="H600"/>
  <c r="F602"/>
  <c r="G602"/>
  <c r="H602"/>
  <c r="F605"/>
  <c r="G605"/>
  <c r="H605"/>
  <c r="F607"/>
  <c r="G607"/>
  <c r="H607"/>
  <c r="F610"/>
  <c r="F609" s="1"/>
  <c r="G610"/>
  <c r="G609" s="1"/>
  <c r="H610"/>
  <c r="H609" s="1"/>
  <c r="F613"/>
  <c r="G613"/>
  <c r="H613"/>
  <c r="F615"/>
  <c r="G615"/>
  <c r="H615"/>
  <c r="F618"/>
  <c r="G618"/>
  <c r="H618"/>
  <c r="F620"/>
  <c r="G620"/>
  <c r="H620"/>
  <c r="F623"/>
  <c r="G623"/>
  <c r="H623"/>
  <c r="F625"/>
  <c r="G625"/>
  <c r="H625"/>
  <c r="F629"/>
  <c r="G629"/>
  <c r="H629"/>
  <c r="F631"/>
  <c r="G631"/>
  <c r="H631"/>
  <c r="F633"/>
  <c r="G633"/>
  <c r="H633"/>
  <c r="F636"/>
  <c r="G636"/>
  <c r="H636"/>
  <c r="F639"/>
  <c r="G639"/>
  <c r="H639"/>
  <c r="F643"/>
  <c r="F642" s="1"/>
  <c r="G643"/>
  <c r="G642" s="1"/>
  <c r="H643"/>
  <c r="H642" s="1"/>
  <c r="F647"/>
  <c r="G647"/>
  <c r="H647"/>
  <c r="F650"/>
  <c r="G650"/>
  <c r="H650"/>
  <c r="F655"/>
  <c r="F654" s="1"/>
  <c r="F653" s="1"/>
  <c r="G655"/>
  <c r="G654" s="1"/>
  <c r="G653" s="1"/>
  <c r="H655"/>
  <c r="H654" s="1"/>
  <c r="H653" s="1"/>
  <c r="F660"/>
  <c r="G660"/>
  <c r="H660"/>
  <c r="F663"/>
  <c r="G663"/>
  <c r="H663"/>
  <c r="F669"/>
  <c r="G669"/>
  <c r="H669"/>
  <c r="F671"/>
  <c r="G671"/>
  <c r="H671"/>
  <c r="F673"/>
  <c r="G673"/>
  <c r="H673"/>
  <c r="F678"/>
  <c r="F677" s="1"/>
  <c r="G678"/>
  <c r="G677" s="1"/>
  <c r="H678"/>
  <c r="H677" s="1"/>
  <c r="F681"/>
  <c r="G681"/>
  <c r="H681"/>
  <c r="F682"/>
  <c r="G682"/>
  <c r="H682"/>
  <c r="F685"/>
  <c r="G685"/>
  <c r="H685"/>
  <c r="F688"/>
  <c r="G688"/>
  <c r="H688"/>
  <c r="F699"/>
  <c r="G699"/>
  <c r="H699"/>
  <c r="F702"/>
  <c r="G702"/>
  <c r="H702"/>
  <c r="F704"/>
  <c r="G704"/>
  <c r="H704"/>
  <c r="F706"/>
  <c r="G706"/>
  <c r="H706"/>
  <c r="F708"/>
  <c r="G708"/>
  <c r="H708"/>
  <c r="F710"/>
  <c r="G710"/>
  <c r="H710"/>
  <c r="F712"/>
  <c r="G712"/>
  <c r="H712"/>
  <c r="F715"/>
  <c r="G715"/>
  <c r="H715"/>
  <c r="F717"/>
  <c r="G717"/>
  <c r="H717"/>
  <c r="F720"/>
  <c r="G720"/>
  <c r="H720"/>
  <c r="F723"/>
  <c r="G723"/>
  <c r="H723"/>
  <c r="F726"/>
  <c r="G726"/>
  <c r="H726"/>
  <c r="F731"/>
  <c r="G731"/>
  <c r="H731"/>
  <c r="F734"/>
  <c r="G734"/>
  <c r="H734"/>
  <c r="F738"/>
  <c r="G738"/>
  <c r="H738"/>
  <c r="F740"/>
  <c r="G740"/>
  <c r="H740"/>
  <c r="F742"/>
  <c r="G742"/>
  <c r="H742"/>
  <c r="F747"/>
  <c r="G747"/>
  <c r="H747"/>
  <c r="F750"/>
  <c r="G750"/>
  <c r="H750"/>
  <c r="F753"/>
  <c r="G753"/>
  <c r="H753"/>
  <c r="F759"/>
  <c r="F758" s="1"/>
  <c r="G759"/>
  <c r="G758" s="1"/>
  <c r="H759"/>
  <c r="H758" s="1"/>
  <c r="F762"/>
  <c r="F761" s="1"/>
  <c r="G762"/>
  <c r="G761" s="1"/>
  <c r="H762"/>
  <c r="H761" s="1"/>
  <c r="F765"/>
  <c r="F764" s="1"/>
  <c r="G765"/>
  <c r="G764" s="1"/>
  <c r="H765"/>
  <c r="H764" s="1"/>
  <c r="F768"/>
  <c r="G768"/>
  <c r="H768"/>
  <c r="F771"/>
  <c r="G771"/>
  <c r="H771"/>
  <c r="F773"/>
  <c r="G773"/>
  <c r="H773"/>
  <c r="F775"/>
  <c r="G775"/>
  <c r="H775"/>
  <c r="F780"/>
  <c r="G780"/>
  <c r="H780"/>
  <c r="F782"/>
  <c r="G782"/>
  <c r="H782"/>
  <c r="F786"/>
  <c r="F785" s="1"/>
  <c r="G786"/>
  <c r="G785" s="1"/>
  <c r="H786"/>
  <c r="H785" s="1"/>
  <c r="F790"/>
  <c r="G790"/>
  <c r="H790"/>
  <c r="F793"/>
  <c r="F795"/>
  <c r="G795"/>
  <c r="G793" s="1"/>
  <c r="H795"/>
  <c r="H793" s="1"/>
  <c r="F798"/>
  <c r="G798"/>
  <c r="H798"/>
  <c r="F801"/>
  <c r="G801"/>
  <c r="H801"/>
  <c r="F804"/>
  <c r="G804"/>
  <c r="H804"/>
  <c r="F807"/>
  <c r="G807"/>
  <c r="H807"/>
  <c r="F809"/>
  <c r="G809"/>
  <c r="H809"/>
  <c r="F817"/>
  <c r="G817"/>
  <c r="H817"/>
  <c r="F819"/>
  <c r="G819"/>
  <c r="H819"/>
  <c r="F823"/>
  <c r="G823"/>
  <c r="H823"/>
  <c r="F826"/>
  <c r="G826"/>
  <c r="H826"/>
  <c r="F828"/>
  <c r="G828"/>
  <c r="H828"/>
  <c r="F834"/>
  <c r="G834"/>
  <c r="G833" s="1"/>
  <c r="H834"/>
  <c r="H833" s="1"/>
  <c r="F837"/>
  <c r="F839"/>
  <c r="G839"/>
  <c r="G837" s="1"/>
  <c r="H839"/>
  <c r="H837" s="1"/>
  <c r="F843"/>
  <c r="F842" s="1"/>
  <c r="F841" s="1"/>
  <c r="G843"/>
  <c r="G842" s="1"/>
  <c r="G841" s="1"/>
  <c r="H843"/>
  <c r="H842" s="1"/>
  <c r="H841" s="1"/>
  <c r="F849"/>
  <c r="G849"/>
  <c r="H849"/>
  <c r="F851"/>
  <c r="G851"/>
  <c r="H851"/>
  <c r="F853"/>
  <c r="G853"/>
  <c r="H853"/>
  <c r="I398" i="3"/>
  <c r="H398"/>
  <c r="G398"/>
  <c r="H886" i="7"/>
  <c r="H885"/>
  <c r="G885"/>
  <c r="F885"/>
  <c r="F886"/>
  <c r="H295" l="1"/>
  <c r="H294" s="1"/>
  <c r="G280"/>
  <c r="H275"/>
  <c r="H274" s="1"/>
  <c r="H191"/>
  <c r="H329"/>
  <c r="H328" s="1"/>
  <c r="H280"/>
  <c r="F280"/>
  <c r="H214"/>
  <c r="G329"/>
  <c r="G328" s="1"/>
  <c r="H174"/>
  <c r="H173" s="1"/>
  <c r="H159"/>
  <c r="H158" s="1"/>
  <c r="H157" s="1"/>
  <c r="E53" i="4"/>
  <c r="E52" s="1"/>
  <c r="H293" i="7"/>
  <c r="H292" s="1"/>
  <c r="G128" i="3"/>
  <c r="H126"/>
  <c r="E101" i="4"/>
  <c r="G289" i="2"/>
  <c r="G227" i="3"/>
  <c r="I226"/>
  <c r="G226"/>
  <c r="H386" i="2"/>
  <c r="H385" s="1"/>
  <c r="F111" i="4" s="1"/>
  <c r="E104"/>
  <c r="F101"/>
  <c r="D107"/>
  <c r="H289" i="2"/>
  <c r="E24" i="4"/>
  <c r="D111"/>
  <c r="F24"/>
  <c r="H209" i="7"/>
  <c r="H208" s="1"/>
  <c r="H135"/>
  <c r="H130" s="1"/>
  <c r="H63"/>
  <c r="H58"/>
  <c r="H57" s="1"/>
  <c r="H27"/>
  <c r="H9"/>
  <c r="F388" i="2"/>
  <c r="F387" s="1"/>
  <c r="D112" i="4" s="1"/>
  <c r="G182" i="2"/>
  <c r="E108" i="4"/>
  <c r="E107" s="1"/>
  <c r="H313" i="7"/>
  <c r="H312" s="1"/>
  <c r="H306" s="1"/>
  <c r="H256"/>
  <c r="H125"/>
  <c r="H120" s="1"/>
  <c r="H113"/>
  <c r="H104"/>
  <c r="H103" s="1"/>
  <c r="H88"/>
  <c r="H87" s="1"/>
  <c r="F381"/>
  <c r="F380" s="1"/>
  <c r="F379" s="1"/>
  <c r="F356"/>
  <c r="F355" s="1"/>
  <c r="F340"/>
  <c r="F339" s="1"/>
  <c r="F313"/>
  <c r="F312" s="1"/>
  <c r="F306" s="1"/>
  <c r="F295"/>
  <c r="F294" s="1"/>
  <c r="F275"/>
  <c r="F274" s="1"/>
  <c r="F256"/>
  <c r="F245"/>
  <c r="F244" s="1"/>
  <c r="F214"/>
  <c r="F199"/>
  <c r="F198" s="1"/>
  <c r="F191"/>
  <c r="F174"/>
  <c r="F173" s="1"/>
  <c r="F159"/>
  <c r="F158" s="1"/>
  <c r="F157" s="1"/>
  <c r="F142"/>
  <c r="F141" s="1"/>
  <c r="F135"/>
  <c r="F130" s="1"/>
  <c r="F125"/>
  <c r="F120" s="1"/>
  <c r="F113"/>
  <c r="F104"/>
  <c r="F103" s="1"/>
  <c r="F88"/>
  <c r="F87" s="1"/>
  <c r="F63"/>
  <c r="F58"/>
  <c r="F57" s="1"/>
  <c r="F27"/>
  <c r="F21"/>
  <c r="F20" s="1"/>
  <c r="F9"/>
  <c r="H124" i="3"/>
  <c r="H128" i="2"/>
  <c r="I128" i="3"/>
  <c r="H130"/>
  <c r="I178"/>
  <c r="I177" s="1"/>
  <c r="H180"/>
  <c r="G206"/>
  <c r="I204"/>
  <c r="I203" s="1"/>
  <c r="H206"/>
  <c r="H229"/>
  <c r="H381" i="7"/>
  <c r="H380" s="1"/>
  <c r="H379" s="1"/>
  <c r="H245"/>
  <c r="H244" s="1"/>
  <c r="H199"/>
  <c r="H198" s="1"/>
  <c r="H142"/>
  <c r="H141" s="1"/>
  <c r="H622"/>
  <c r="G381"/>
  <c r="G380" s="1"/>
  <c r="G379" s="1"/>
  <c r="G378" s="1"/>
  <c r="G356"/>
  <c r="G355" s="1"/>
  <c r="G340"/>
  <c r="G339" s="1"/>
  <c r="G313"/>
  <c r="G312" s="1"/>
  <c r="G295"/>
  <c r="G294" s="1"/>
  <c r="G275"/>
  <c r="G274" s="1"/>
  <c r="G256"/>
  <c r="G245"/>
  <c r="G244" s="1"/>
  <c r="G214"/>
  <c r="G199"/>
  <c r="G198" s="1"/>
  <c r="G191"/>
  <c r="G174"/>
  <c r="G173" s="1"/>
  <c r="G159"/>
  <c r="G158" s="1"/>
  <c r="G157" s="1"/>
  <c r="G142"/>
  <c r="G141" s="1"/>
  <c r="G135"/>
  <c r="G125"/>
  <c r="G113"/>
  <c r="G104"/>
  <c r="G103" s="1"/>
  <c r="G88"/>
  <c r="G87" s="1"/>
  <c r="G86" s="1"/>
  <c r="G63"/>
  <c r="G58"/>
  <c r="G57" s="1"/>
  <c r="G27"/>
  <c r="G9"/>
  <c r="G128" i="2"/>
  <c r="I126" i="3"/>
  <c r="H128"/>
  <c r="G177"/>
  <c r="H178"/>
  <c r="G204"/>
  <c r="H204"/>
  <c r="H203" s="1"/>
  <c r="H227"/>
  <c r="H226" s="1"/>
  <c r="H182" i="2"/>
  <c r="F53" i="4"/>
  <c r="F52" s="1"/>
  <c r="F108"/>
  <c r="F107" s="1"/>
  <c r="F112"/>
  <c r="F110" s="1"/>
  <c r="E111"/>
  <c r="E110" s="1"/>
  <c r="G384" i="2"/>
  <c r="D104" i="4"/>
  <c r="F329" i="7"/>
  <c r="F328" s="1"/>
  <c r="F289" i="2"/>
  <c r="G130" i="3"/>
  <c r="F130" i="2"/>
  <c r="F129" s="1"/>
  <c r="D25" i="4" s="1"/>
  <c r="G174" i="2"/>
  <c r="G173" s="1"/>
  <c r="E94" i="4" s="1"/>
  <c r="F186" i="2"/>
  <c r="F185" s="1"/>
  <c r="D103" i="4" s="1"/>
  <c r="F184" i="2"/>
  <c r="F183" s="1"/>
  <c r="F132"/>
  <c r="F131" s="1"/>
  <c r="D26" i="4" s="1"/>
  <c r="F174" i="2"/>
  <c r="F173" s="1"/>
  <c r="D94" i="4" s="1"/>
  <c r="H174" i="2"/>
  <c r="H173" s="1"/>
  <c r="F94" i="4" s="1"/>
  <c r="G98" i="3"/>
  <c r="I113"/>
  <c r="I112" s="1"/>
  <c r="F119" i="2"/>
  <c r="F118" s="1"/>
  <c r="I98" i="3"/>
  <c r="H113"/>
  <c r="H112" s="1"/>
  <c r="H94"/>
  <c r="H98"/>
  <c r="F100" i="2"/>
  <c r="F99" s="1"/>
  <c r="D70" i="4" s="1"/>
  <c r="H100" i="2"/>
  <c r="H99" s="1"/>
  <c r="F70" i="4" s="1"/>
  <c r="F38" i="2"/>
  <c r="G38"/>
  <c r="G36" i="3"/>
  <c r="I36"/>
  <c r="G34"/>
  <c r="G33" s="1"/>
  <c r="I34"/>
  <c r="H40" i="2"/>
  <c r="H39" s="1"/>
  <c r="H36" i="3"/>
  <c r="H33" s="1"/>
  <c r="G350" i="7"/>
  <c r="H338"/>
  <c r="H337" s="1"/>
  <c r="F338"/>
  <c r="F337" s="1"/>
  <c r="G269"/>
  <c r="H197"/>
  <c r="F209"/>
  <c r="F208" s="1"/>
  <c r="F197" s="1"/>
  <c r="H172"/>
  <c r="F172"/>
  <c r="G98"/>
  <c r="G85" s="1"/>
  <c r="H56"/>
  <c r="F56"/>
  <c r="G26"/>
  <c r="H8"/>
  <c r="H7" s="1"/>
  <c r="H6" s="1"/>
  <c r="F8"/>
  <c r="F7" s="1"/>
  <c r="F6" s="1"/>
  <c r="H378"/>
  <c r="F378"/>
  <c r="H350"/>
  <c r="F350"/>
  <c r="G338"/>
  <c r="G337" s="1"/>
  <c r="G306"/>
  <c r="G305" s="1"/>
  <c r="H269"/>
  <c r="F269"/>
  <c r="G209"/>
  <c r="G208" s="1"/>
  <c r="G197" s="1"/>
  <c r="G172"/>
  <c r="G130"/>
  <c r="G120"/>
  <c r="H98"/>
  <c r="F98"/>
  <c r="H86"/>
  <c r="H85" s="1"/>
  <c r="F86"/>
  <c r="G56"/>
  <c r="H26"/>
  <c r="F26"/>
  <c r="G8"/>
  <c r="G7" s="1"/>
  <c r="G6" s="1"/>
  <c r="H604"/>
  <c r="G487"/>
  <c r="G486" s="1"/>
  <c r="G485" s="1"/>
  <c r="G484" s="1"/>
  <c r="F464"/>
  <c r="G449"/>
  <c r="G448" s="1"/>
  <c r="H415"/>
  <c r="H414" s="1"/>
  <c r="F415"/>
  <c r="F414" s="1"/>
  <c r="F413" s="1"/>
  <c r="H408"/>
  <c r="F408"/>
  <c r="G401"/>
  <c r="G400" s="1"/>
  <c r="G49"/>
  <c r="H48"/>
  <c r="F48"/>
  <c r="H617"/>
  <c r="H487"/>
  <c r="H486" s="1"/>
  <c r="H485" s="1"/>
  <c r="H484" s="1"/>
  <c r="F487"/>
  <c r="F486" s="1"/>
  <c r="F485" s="1"/>
  <c r="F484" s="1"/>
  <c r="H473"/>
  <c r="F473"/>
  <c r="H459"/>
  <c r="F459"/>
  <c r="H449"/>
  <c r="H448" s="1"/>
  <c r="F449"/>
  <c r="F448" s="1"/>
  <c r="H434"/>
  <c r="F434"/>
  <c r="G415"/>
  <c r="G414" s="1"/>
  <c r="G413" s="1"/>
  <c r="G408"/>
  <c r="G399" s="1"/>
  <c r="H401"/>
  <c r="H400" s="1"/>
  <c r="F401"/>
  <c r="F400" s="1"/>
  <c r="H433"/>
  <c r="H432" s="1"/>
  <c r="G473"/>
  <c r="G459"/>
  <c r="G434"/>
  <c r="H413"/>
  <c r="G822"/>
  <c r="G821" s="1"/>
  <c r="G816"/>
  <c r="G815" s="1"/>
  <c r="H797"/>
  <c r="F797"/>
  <c r="G789"/>
  <c r="H779"/>
  <c r="H778" s="1"/>
  <c r="H777" s="1"/>
  <c r="F779"/>
  <c r="F778" s="1"/>
  <c r="F777" s="1"/>
  <c r="H767"/>
  <c r="F767"/>
  <c r="G698"/>
  <c r="G684"/>
  <c r="G668"/>
  <c r="G659"/>
  <c r="H646"/>
  <c r="F646"/>
  <c r="H628"/>
  <c r="F628"/>
  <c r="F622"/>
  <c r="F617"/>
  <c r="H612"/>
  <c r="F612"/>
  <c r="G604"/>
  <c r="G599"/>
  <c r="G594"/>
  <c r="H573"/>
  <c r="F573"/>
  <c r="H557"/>
  <c r="F557"/>
  <c r="H535"/>
  <c r="F535"/>
  <c r="G518"/>
  <c r="G517" s="1"/>
  <c r="H822"/>
  <c r="H821" s="1"/>
  <c r="F822"/>
  <c r="F821" s="1"/>
  <c r="H816"/>
  <c r="H815" s="1"/>
  <c r="H814" s="1"/>
  <c r="F816"/>
  <c r="F815" s="1"/>
  <c r="F814" s="1"/>
  <c r="G797"/>
  <c r="H789"/>
  <c r="H784" s="1"/>
  <c r="F789"/>
  <c r="F784" s="1"/>
  <c r="G779"/>
  <c r="G778" s="1"/>
  <c r="G777" s="1"/>
  <c r="G767"/>
  <c r="H698"/>
  <c r="F698"/>
  <c r="H684"/>
  <c r="H676" s="1"/>
  <c r="F684"/>
  <c r="G676"/>
  <c r="H668"/>
  <c r="F668"/>
  <c r="H659"/>
  <c r="F659"/>
  <c r="G646"/>
  <c r="G628"/>
  <c r="G622"/>
  <c r="G617"/>
  <c r="G612"/>
  <c r="F604"/>
  <c r="H599"/>
  <c r="F599"/>
  <c r="H594"/>
  <c r="H593" s="1"/>
  <c r="F594"/>
  <c r="G573"/>
  <c r="G557"/>
  <c r="G535"/>
  <c r="G527" s="1"/>
  <c r="H518"/>
  <c r="H517" s="1"/>
  <c r="F518"/>
  <c r="F517" s="1"/>
  <c r="H757"/>
  <c r="H756" s="1"/>
  <c r="F757"/>
  <c r="F756" s="1"/>
  <c r="F658"/>
  <c r="G627"/>
  <c r="F593"/>
  <c r="H498"/>
  <c r="F498"/>
  <c r="G814"/>
  <c r="G784"/>
  <c r="G757"/>
  <c r="G756" s="1"/>
  <c r="F676"/>
  <c r="G658"/>
  <c r="H627"/>
  <c r="F627"/>
  <c r="G593"/>
  <c r="H542"/>
  <c r="F542"/>
  <c r="H527"/>
  <c r="F527"/>
  <c r="G498"/>
  <c r="H848"/>
  <c r="H847" s="1"/>
  <c r="H846" s="1"/>
  <c r="H845" s="1"/>
  <c r="F848"/>
  <c r="F847" s="1"/>
  <c r="F846" s="1"/>
  <c r="F845" s="1"/>
  <c r="H832"/>
  <c r="H831" s="1"/>
  <c r="F833"/>
  <c r="F832" s="1"/>
  <c r="F831" s="1"/>
  <c r="F830" s="1"/>
  <c r="G848"/>
  <c r="G847" s="1"/>
  <c r="G846" s="1"/>
  <c r="G845" s="1"/>
  <c r="G832"/>
  <c r="G831" s="1"/>
  <c r="G123" i="3" l="1"/>
  <c r="G203"/>
  <c r="I123"/>
  <c r="F399" i="7"/>
  <c r="H830"/>
  <c r="H305"/>
  <c r="H658"/>
  <c r="H592" s="1"/>
  <c r="G398"/>
  <c r="F433"/>
  <c r="F432" s="1"/>
  <c r="G592"/>
  <c r="F592"/>
  <c r="F398"/>
  <c r="F305"/>
  <c r="G293"/>
  <c r="G292" s="1"/>
  <c r="F293"/>
  <c r="F292" s="1"/>
  <c r="D24" i="4"/>
  <c r="H384" i="2"/>
  <c r="H177" i="3"/>
  <c r="G196" i="7"/>
  <c r="H119"/>
  <c r="F119"/>
  <c r="G542"/>
  <c r="G497" s="1"/>
  <c r="F397"/>
  <c r="H38" i="2"/>
  <c r="F105" i="4"/>
  <c r="F104" s="1"/>
  <c r="G433" i="7"/>
  <c r="H123" i="3"/>
  <c r="D102" i="4"/>
  <c r="D101" s="1"/>
  <c r="F182" i="2"/>
  <c r="D110" i="4"/>
  <c r="F117" i="2"/>
  <c r="D53" i="4"/>
  <c r="D52" s="1"/>
  <c r="H399" i="7"/>
  <c r="H398" s="1"/>
  <c r="H397" s="1"/>
  <c r="F19"/>
  <c r="F85"/>
  <c r="I33" i="3"/>
  <c r="F128" i="2"/>
  <c r="F384"/>
  <c r="G830" i="7"/>
  <c r="F196"/>
  <c r="H19"/>
  <c r="G119"/>
  <c r="G19"/>
  <c r="H196"/>
  <c r="G432"/>
  <c r="G397" s="1"/>
  <c r="F497"/>
  <c r="H497"/>
  <c r="F18" l="1"/>
  <c r="G496"/>
  <c r="G495" s="1"/>
  <c r="H496"/>
  <c r="H495" s="1"/>
  <c r="F496"/>
  <c r="F495" s="1"/>
  <c r="G18"/>
  <c r="H18"/>
  <c r="H894" l="1"/>
  <c r="G894"/>
  <c r="H893"/>
  <c r="G893"/>
  <c r="G892" s="1"/>
  <c r="H892"/>
  <c r="H890"/>
  <c r="G890"/>
  <c r="H889"/>
  <c r="G889"/>
  <c r="G888" s="1"/>
  <c r="H884"/>
  <c r="G884"/>
  <c r="H882"/>
  <c r="G882"/>
  <c r="H881"/>
  <c r="G881"/>
  <c r="H878"/>
  <c r="G878"/>
  <c r="H877"/>
  <c r="G877"/>
  <c r="F877"/>
  <c r="F878"/>
  <c r="F894"/>
  <c r="F893"/>
  <c r="F890"/>
  <c r="F889"/>
  <c r="F882"/>
  <c r="F881"/>
  <c r="H880" l="1"/>
  <c r="G880"/>
  <c r="H888"/>
  <c r="F898"/>
  <c r="F876"/>
  <c r="H898"/>
  <c r="G898"/>
  <c r="F884"/>
  <c r="G876"/>
  <c r="H876"/>
  <c r="F892"/>
  <c r="F888"/>
  <c r="F880"/>
  <c r="I74" i="3" l="1"/>
  <c r="I73" s="1"/>
  <c r="H74"/>
  <c r="G79" i="2" s="1"/>
  <c r="G78" s="1"/>
  <c r="G74" i="3"/>
  <c r="G73" s="1"/>
  <c r="G77" i="2" l="1"/>
  <c r="E96" i="4"/>
  <c r="I72" i="3"/>
  <c r="H79" i="2"/>
  <c r="H78" s="1"/>
  <c r="H73" i="3"/>
  <c r="G72"/>
  <c r="F79" i="2"/>
  <c r="F78" s="1"/>
  <c r="H77" l="1"/>
  <c r="F96" i="4"/>
  <c r="F95" s="1"/>
  <c r="F77" i="2"/>
  <c r="D96" i="4"/>
  <c r="D95" s="1"/>
  <c r="H72" i="3"/>
  <c r="E95" i="4"/>
  <c r="H444" i="3" l="1"/>
  <c r="I444"/>
  <c r="G444"/>
  <c r="G93"/>
  <c r="G92" s="1"/>
  <c r="G101"/>
  <c r="G100" s="1"/>
  <c r="G479"/>
  <c r="G459"/>
  <c r="G318"/>
  <c r="G22"/>
  <c r="H87"/>
  <c r="I87"/>
  <c r="G87"/>
  <c r="I40"/>
  <c r="H45" i="2" s="1"/>
  <c r="H40" i="3"/>
  <c r="G45" i="2" s="1"/>
  <c r="G40" i="3"/>
  <c r="I303"/>
  <c r="H383" i="2" s="1"/>
  <c r="H382" s="1"/>
  <c r="H303" i="3"/>
  <c r="I302"/>
  <c r="H302"/>
  <c r="I301"/>
  <c r="H301"/>
  <c r="G381" i="2" s="1"/>
  <c r="G380" s="1"/>
  <c r="I300" i="3"/>
  <c r="H300"/>
  <c r="G42"/>
  <c r="G222"/>
  <c r="G303"/>
  <c r="G301"/>
  <c r="I188"/>
  <c r="H193" i="2" s="1"/>
  <c r="H188" i="3"/>
  <c r="G193" i="2" s="1"/>
  <c r="G188" i="3"/>
  <c r="F193" i="2" s="1"/>
  <c r="I186" i="3"/>
  <c r="H186"/>
  <c r="G191" i="2" s="1"/>
  <c r="G186" i="3"/>
  <c r="F191" i="2" s="1"/>
  <c r="I187" i="3"/>
  <c r="H192" i="2" s="1"/>
  <c r="H187" i="3"/>
  <c r="G192" i="2" s="1"/>
  <c r="G187" i="3"/>
  <c r="F192" i="2" s="1"/>
  <c r="I297" i="3"/>
  <c r="H297"/>
  <c r="G297"/>
  <c r="I358"/>
  <c r="H358"/>
  <c r="G358"/>
  <c r="I372"/>
  <c r="H372"/>
  <c r="G372"/>
  <c r="I370"/>
  <c r="H370"/>
  <c r="G370"/>
  <c r="I240"/>
  <c r="H240"/>
  <c r="G240"/>
  <c r="I202" l="1"/>
  <c r="I201" s="1"/>
  <c r="I200" s="1"/>
  <c r="G202"/>
  <c r="G201" s="1"/>
  <c r="G200" s="1"/>
  <c r="H202"/>
  <c r="H201" s="1"/>
  <c r="H200" s="1"/>
  <c r="H199" s="1"/>
  <c r="G300"/>
  <c r="F381" i="2"/>
  <c r="F380" s="1"/>
  <c r="F383"/>
  <c r="F382" s="1"/>
  <c r="G302" i="3"/>
  <c r="H381" i="2"/>
  <c r="H380" s="1"/>
  <c r="G383"/>
  <c r="G382" s="1"/>
  <c r="I185" i="3"/>
  <c r="I184" s="1"/>
  <c r="G190" i="2"/>
  <c r="G189" s="1"/>
  <c r="E27" i="1" s="1"/>
  <c r="F190" i="2"/>
  <c r="F189" s="1"/>
  <c r="D27" i="1" s="1"/>
  <c r="G185" i="3"/>
  <c r="G184" s="1"/>
  <c r="H185"/>
  <c r="H184" s="1"/>
  <c r="H191" i="2"/>
  <c r="I76" i="3"/>
  <c r="H76"/>
  <c r="G76"/>
  <c r="I199" l="1"/>
  <c r="G199"/>
  <c r="F288" i="2"/>
  <c r="F287" s="1"/>
  <c r="H288"/>
  <c r="H287" s="1"/>
  <c r="G288"/>
  <c r="G287" s="1"/>
  <c r="H190"/>
  <c r="H189" s="1"/>
  <c r="F27" i="1" s="1"/>
  <c r="G501" i="3"/>
  <c r="I465"/>
  <c r="H465"/>
  <c r="G466"/>
  <c r="G465"/>
  <c r="I463"/>
  <c r="H463"/>
  <c r="G463"/>
  <c r="I456"/>
  <c r="H362" i="2" s="1"/>
  <c r="H456" i="3"/>
  <c r="G362" i="2" s="1"/>
  <c r="G456" i="3"/>
  <c r="I457"/>
  <c r="H363" i="2" s="1"/>
  <c r="H457" i="3"/>
  <c r="G363" i="2" s="1"/>
  <c r="G457" i="3"/>
  <c r="F363" i="2" s="1"/>
  <c r="G286" l="1"/>
  <c r="E100" i="4"/>
  <c r="E99" s="1"/>
  <c r="F286" i="2"/>
  <c r="D100" i="4"/>
  <c r="D99" s="1"/>
  <c r="H286" i="2"/>
  <c r="F100" i="4"/>
  <c r="F99" s="1"/>
  <c r="G455" i="3"/>
  <c r="G454" s="1"/>
  <c r="H361" i="2"/>
  <c r="G361"/>
  <c r="I455" i="3"/>
  <c r="F362" i="2"/>
  <c r="F361" s="1"/>
  <c r="H455" i="3"/>
  <c r="I431"/>
  <c r="H431"/>
  <c r="G431"/>
  <c r="I371"/>
  <c r="H371"/>
  <c r="G371"/>
  <c r="I244"/>
  <c r="I243" s="1"/>
  <c r="I242" s="1"/>
  <c r="I241" s="1"/>
  <c r="H244"/>
  <c r="H243" s="1"/>
  <c r="H242" s="1"/>
  <c r="H241" s="1"/>
  <c r="G244"/>
  <c r="G243" s="1"/>
  <c r="G242" s="1"/>
  <c r="G241" s="1"/>
  <c r="G360" i="2" l="1"/>
  <c r="E98" i="4"/>
  <c r="H360" i="2"/>
  <c r="F98" i="4"/>
  <c r="F97" s="1"/>
  <c r="F360" i="2"/>
  <c r="D98" i="4"/>
  <c r="D97" s="1"/>
  <c r="H454" i="3"/>
  <c r="E97" i="4"/>
  <c r="I454" i="3"/>
  <c r="I183"/>
  <c r="H183"/>
  <c r="G183"/>
  <c r="I138"/>
  <c r="H138"/>
  <c r="G138"/>
  <c r="I119"/>
  <c r="H124" i="2" s="1"/>
  <c r="H119" i="3"/>
  <c r="G124" i="2" s="1"/>
  <c r="G119" i="3"/>
  <c r="F124" i="2" s="1"/>
  <c r="I120" i="3"/>
  <c r="H125" i="2" s="1"/>
  <c r="H120" i="3"/>
  <c r="G125" i="2" s="1"/>
  <c r="G120" i="3"/>
  <c r="F125" i="2" s="1"/>
  <c r="G92"/>
  <c r="F92"/>
  <c r="H92" l="1"/>
  <c r="F123"/>
  <c r="H123"/>
  <c r="G123"/>
  <c r="G118" i="3"/>
  <c r="I118"/>
  <c r="H118"/>
  <c r="I299" l="1"/>
  <c r="H299"/>
  <c r="G299"/>
  <c r="I252"/>
  <c r="H439" i="2" s="1"/>
  <c r="H438" s="1"/>
  <c r="H252" i="3"/>
  <c r="G439" i="2" s="1"/>
  <c r="G438" s="1"/>
  <c r="G252" i="3"/>
  <c r="F439" i="2" s="1"/>
  <c r="F438" s="1"/>
  <c r="I232" i="3"/>
  <c r="H232"/>
  <c r="G232"/>
  <c r="G251" l="1"/>
  <c r="G250" s="1"/>
  <c r="G249" s="1"/>
  <c r="I251"/>
  <c r="I250" s="1"/>
  <c r="I249" s="1"/>
  <c r="H251"/>
  <c r="H250" s="1"/>
  <c r="H249" s="1"/>
  <c r="H397" i="2"/>
  <c r="G397"/>
  <c r="F397"/>
  <c r="H231" i="3" l="1"/>
  <c r="G231"/>
  <c r="I231"/>
  <c r="I403"/>
  <c r="H403"/>
  <c r="G403"/>
  <c r="H225" l="1"/>
  <c r="H224" s="1"/>
  <c r="I225"/>
  <c r="I224" s="1"/>
  <c r="G225"/>
  <c r="G224" s="1"/>
  <c r="H379" i="2"/>
  <c r="H378" s="1"/>
  <c r="H298" i="3"/>
  <c r="F379" i="2"/>
  <c r="F378" s="1"/>
  <c r="I176" i="3"/>
  <c r="H181" i="2" s="1"/>
  <c r="H180" s="1"/>
  <c r="H179" s="1"/>
  <c r="H176" i="3"/>
  <c r="H175" s="1"/>
  <c r="G176"/>
  <c r="F181" i="2" s="1"/>
  <c r="F180" s="1"/>
  <c r="F179" s="1"/>
  <c r="G379" l="1"/>
  <c r="G378" s="1"/>
  <c r="G298" i="3"/>
  <c r="I298"/>
  <c r="I175"/>
  <c r="G175"/>
  <c r="H174"/>
  <c r="G181" i="2"/>
  <c r="G180" s="1"/>
  <c r="G179" s="1"/>
  <c r="G482" i="3"/>
  <c r="I174" l="1"/>
  <c r="G174"/>
  <c r="H432"/>
  <c r="G302" i="2" s="1"/>
  <c r="G432" i="3"/>
  <c r="F302" i="2" s="1"/>
  <c r="I432" i="3"/>
  <c r="H302" i="2" s="1"/>
  <c r="I399" i="3"/>
  <c r="H399"/>
  <c r="G399"/>
  <c r="I479" l="1"/>
  <c r="H479"/>
  <c r="I401"/>
  <c r="H401"/>
  <c r="G401"/>
  <c r="I461"/>
  <c r="H367" i="2" s="1"/>
  <c r="H461" i="3"/>
  <c r="G367" i="2" s="1"/>
  <c r="G461" i="3"/>
  <c r="F367" i="2" s="1"/>
  <c r="H371"/>
  <c r="G371"/>
  <c r="F371"/>
  <c r="I464" i="3"/>
  <c r="H464"/>
  <c r="G464"/>
  <c r="I459"/>
  <c r="H459"/>
  <c r="I442"/>
  <c r="H312" i="2" s="1"/>
  <c r="H311" s="1"/>
  <c r="H442" i="3"/>
  <c r="H441" s="1"/>
  <c r="G442"/>
  <c r="F312" i="2" s="1"/>
  <c r="F311" s="1"/>
  <c r="I440" i="3"/>
  <c r="I439" s="1"/>
  <c r="H440"/>
  <c r="G310" i="2" s="1"/>
  <c r="G309" s="1"/>
  <c r="G440" i="3"/>
  <c r="G439" s="1"/>
  <c r="I438"/>
  <c r="H308" i="2" s="1"/>
  <c r="H307" s="1"/>
  <c r="H438" i="3"/>
  <c r="H437" s="1"/>
  <c r="G438"/>
  <c r="F308" i="2" s="1"/>
  <c r="F307" s="1"/>
  <c r="I395" i="3"/>
  <c r="H257" i="2" s="1"/>
  <c r="H395" i="3"/>
  <c r="G257" i="2" s="1"/>
  <c r="G395" i="3"/>
  <c r="F257" i="2" s="1"/>
  <c r="I394" i="3"/>
  <c r="H256" i="2" s="1"/>
  <c r="H394" i="3"/>
  <c r="G394"/>
  <c r="F256" i="2" s="1"/>
  <c r="I392" i="3"/>
  <c r="H392"/>
  <c r="G254" i="2" s="1"/>
  <c r="G392" i="3"/>
  <c r="I391"/>
  <c r="H253" i="2" s="1"/>
  <c r="H391" i="3"/>
  <c r="G391"/>
  <c r="F253" i="2" s="1"/>
  <c r="I389" i="3"/>
  <c r="H251" i="2" s="1"/>
  <c r="H389" i="3"/>
  <c r="G251" i="2" s="1"/>
  <c r="G389" i="3"/>
  <c r="F251" i="2" s="1"/>
  <c r="I388" i="3"/>
  <c r="H250" i="2" s="1"/>
  <c r="H388" i="3"/>
  <c r="G388"/>
  <c r="F250" i="2" s="1"/>
  <c r="I386" i="3"/>
  <c r="I385" s="1"/>
  <c r="H386"/>
  <c r="H385" s="1"/>
  <c r="G386"/>
  <c r="G385" s="1"/>
  <c r="I384"/>
  <c r="H246" i="2" s="1"/>
  <c r="H384" i="3"/>
  <c r="G384"/>
  <c r="F246" i="2" s="1"/>
  <c r="I383" i="3"/>
  <c r="H383"/>
  <c r="G245" i="2" s="1"/>
  <c r="G383" i="3"/>
  <c r="I381"/>
  <c r="H243" i="2" s="1"/>
  <c r="H381" i="3"/>
  <c r="G243" i="2" s="1"/>
  <c r="G381" i="3"/>
  <c r="F243" i="2" s="1"/>
  <c r="I380" i="3"/>
  <c r="H380"/>
  <c r="G242" i="2" s="1"/>
  <c r="G380" i="3"/>
  <c r="I378"/>
  <c r="H240" i="2" s="1"/>
  <c r="H378" i="3"/>
  <c r="G378"/>
  <c r="F240" i="2" s="1"/>
  <c r="I377" i="3"/>
  <c r="H377"/>
  <c r="G239" i="2" s="1"/>
  <c r="G377" i="3"/>
  <c r="I345"/>
  <c r="I344" s="1"/>
  <c r="H345"/>
  <c r="H344" s="1"/>
  <c r="G345"/>
  <c r="G344" s="1"/>
  <c r="I347"/>
  <c r="I346" s="1"/>
  <c r="H347"/>
  <c r="H346" s="1"/>
  <c r="G347"/>
  <c r="G346" s="1"/>
  <c r="I349"/>
  <c r="I348" s="1"/>
  <c r="H349"/>
  <c r="H348" s="1"/>
  <c r="G349"/>
  <c r="G348" s="1"/>
  <c r="I351"/>
  <c r="I350" s="1"/>
  <c r="H351"/>
  <c r="H350" s="1"/>
  <c r="G351"/>
  <c r="G350" s="1"/>
  <c r="I353"/>
  <c r="I352" s="1"/>
  <c r="H353"/>
  <c r="H352" s="1"/>
  <c r="G353"/>
  <c r="G352" s="1"/>
  <c r="I355"/>
  <c r="I354" s="1"/>
  <c r="H355"/>
  <c r="H354" s="1"/>
  <c r="G355"/>
  <c r="G354" s="1"/>
  <c r="I312"/>
  <c r="H312"/>
  <c r="G312"/>
  <c r="I318"/>
  <c r="H318"/>
  <c r="G241" i="2" l="1"/>
  <c r="F249"/>
  <c r="H249"/>
  <c r="F255"/>
  <c r="H255"/>
  <c r="G376" i="3"/>
  <c r="I376"/>
  <c r="G379"/>
  <c r="I379"/>
  <c r="I382"/>
  <c r="H387"/>
  <c r="H390"/>
  <c r="H393"/>
  <c r="H376"/>
  <c r="G382"/>
  <c r="H382"/>
  <c r="G390"/>
  <c r="I390"/>
  <c r="G441"/>
  <c r="I441"/>
  <c r="H439"/>
  <c r="G437"/>
  <c r="I437"/>
  <c r="F207" i="2"/>
  <c r="F206" s="1"/>
  <c r="H207"/>
  <c r="H206" s="1"/>
  <c r="G209"/>
  <c r="G208" s="1"/>
  <c r="F211"/>
  <c r="F210" s="1"/>
  <c r="H211"/>
  <c r="H210" s="1"/>
  <c r="G213"/>
  <c r="G212" s="1"/>
  <c r="F215"/>
  <c r="F214" s="1"/>
  <c r="H215"/>
  <c r="H214" s="1"/>
  <c r="G217"/>
  <c r="G216" s="1"/>
  <c r="F239"/>
  <c r="F238" s="1"/>
  <c r="D15" i="4" s="1"/>
  <c r="H239" i="2"/>
  <c r="H238" s="1"/>
  <c r="F15" i="4" s="1"/>
  <c r="G240" i="2"/>
  <c r="G238" s="1"/>
  <c r="F242"/>
  <c r="F241" s="1"/>
  <c r="H242"/>
  <c r="H241" s="1"/>
  <c r="F245"/>
  <c r="F244" s="1"/>
  <c r="H245"/>
  <c r="H244" s="1"/>
  <c r="G246"/>
  <c r="G244" s="1"/>
  <c r="F248"/>
  <c r="F247" s="1"/>
  <c r="H248"/>
  <c r="H247" s="1"/>
  <c r="G250"/>
  <c r="G249" s="1"/>
  <c r="G253"/>
  <c r="G252" s="1"/>
  <c r="F254"/>
  <c r="F252" s="1"/>
  <c r="H254"/>
  <c r="H252" s="1"/>
  <c r="G256"/>
  <c r="G255" s="1"/>
  <c r="G308"/>
  <c r="G307" s="1"/>
  <c r="F310"/>
  <c r="F309" s="1"/>
  <c r="F306" s="1"/>
  <c r="H310"/>
  <c r="H309" s="1"/>
  <c r="H306" s="1"/>
  <c r="G312"/>
  <c r="G311" s="1"/>
  <c r="G207"/>
  <c r="G206" s="1"/>
  <c r="F209"/>
  <c r="F208" s="1"/>
  <c r="H209"/>
  <c r="H208" s="1"/>
  <c r="G211"/>
  <c r="G210" s="1"/>
  <c r="F213"/>
  <c r="F212" s="1"/>
  <c r="D19" i="4" s="1"/>
  <c r="H213" i="2"/>
  <c r="H212" s="1"/>
  <c r="F19" i="4" s="1"/>
  <c r="G215" i="2"/>
  <c r="G214" s="1"/>
  <c r="F217"/>
  <c r="F216" s="1"/>
  <c r="H217"/>
  <c r="H216" s="1"/>
  <c r="G248"/>
  <c r="G247" s="1"/>
  <c r="H379" i="3"/>
  <c r="G387"/>
  <c r="I387"/>
  <c r="G393"/>
  <c r="I393"/>
  <c r="H343"/>
  <c r="G343"/>
  <c r="I343"/>
  <c r="I146"/>
  <c r="H146"/>
  <c r="G146"/>
  <c r="I140"/>
  <c r="H145" i="2" s="1"/>
  <c r="H144" s="1"/>
  <c r="F59" i="4" s="1"/>
  <c r="G145" i="2"/>
  <c r="G144" s="1"/>
  <c r="E59" i="4" s="1"/>
  <c r="G140" i="3"/>
  <c r="F145" i="2" s="1"/>
  <c r="F144" s="1"/>
  <c r="D59" i="4" s="1"/>
  <c r="I142" i="3"/>
  <c r="H147" i="2" s="1"/>
  <c r="H146" s="1"/>
  <c r="F60" i="4" s="1"/>
  <c r="H142" i="3"/>
  <c r="G147" i="2" s="1"/>
  <c r="G146" s="1"/>
  <c r="E60" i="4" s="1"/>
  <c r="G142" i="3"/>
  <c r="F147" i="2" s="1"/>
  <c r="F146" s="1"/>
  <c r="D60" i="4" s="1"/>
  <c r="I144" i="3"/>
  <c r="H144"/>
  <c r="G144"/>
  <c r="I150"/>
  <c r="I149" s="1"/>
  <c r="H150"/>
  <c r="H149" s="1"/>
  <c r="G150"/>
  <c r="G149" s="1"/>
  <c r="I152"/>
  <c r="I151" s="1"/>
  <c r="H152"/>
  <c r="H151" s="1"/>
  <c r="G152"/>
  <c r="G151" s="1"/>
  <c r="I137"/>
  <c r="G143" i="2"/>
  <c r="G142" s="1"/>
  <c r="G137" i="3"/>
  <c r="I105"/>
  <c r="H110" i="2" s="1"/>
  <c r="H109" s="1"/>
  <c r="H105" i="3"/>
  <c r="G110" i="2" s="1"/>
  <c r="G109" s="1"/>
  <c r="G105" i="3"/>
  <c r="F110" i="2" s="1"/>
  <c r="F109" s="1"/>
  <c r="F17" i="4" l="1"/>
  <c r="E16"/>
  <c r="D17"/>
  <c r="E15"/>
  <c r="E18"/>
  <c r="F18"/>
  <c r="F16"/>
  <c r="D20"/>
  <c r="E19"/>
  <c r="E17"/>
  <c r="F20"/>
  <c r="E20"/>
  <c r="D18"/>
  <c r="D16"/>
  <c r="G375" i="3"/>
  <c r="G436"/>
  <c r="H205" i="2"/>
  <c r="I375" i="3"/>
  <c r="H375"/>
  <c r="G306" i="2"/>
  <c r="H436" i="3"/>
  <c r="F205" i="2"/>
  <c r="F237"/>
  <c r="G237"/>
  <c r="H237"/>
  <c r="G205"/>
  <c r="I436" i="3"/>
  <c r="H141"/>
  <c r="H139"/>
  <c r="G157" i="2"/>
  <c r="G156" s="1"/>
  <c r="G155"/>
  <c r="G154" s="1"/>
  <c r="G141" i="3"/>
  <c r="I141"/>
  <c r="G139"/>
  <c r="I139"/>
  <c r="F157" i="2"/>
  <c r="F156" s="1"/>
  <c r="H157"/>
  <c r="H156" s="1"/>
  <c r="F155"/>
  <c r="F154" s="1"/>
  <c r="H155"/>
  <c r="H154" s="1"/>
  <c r="H137" i="3"/>
  <c r="F143" i="2"/>
  <c r="F142" s="1"/>
  <c r="H143"/>
  <c r="H142" s="1"/>
  <c r="H104" i="3"/>
  <c r="G104"/>
  <c r="I104"/>
  <c r="I86"/>
  <c r="I85" s="1"/>
  <c r="H86"/>
  <c r="H85" s="1"/>
  <c r="G86"/>
  <c r="G85" s="1"/>
  <c r="I68"/>
  <c r="H68"/>
  <c r="G68"/>
  <c r="I42"/>
  <c r="H42"/>
  <c r="I19"/>
  <c r="H19"/>
  <c r="I502"/>
  <c r="H457" i="2" s="1"/>
  <c r="F57" i="1" s="1"/>
  <c r="H502" i="3"/>
  <c r="G457" i="2" s="1"/>
  <c r="E57" i="1" s="1"/>
  <c r="G502" i="3"/>
  <c r="F457" i="2" s="1"/>
  <c r="D57" i="1" s="1"/>
  <c r="E14" i="4" l="1"/>
  <c r="D14"/>
  <c r="F14"/>
  <c r="G433" i="3"/>
  <c r="I501" l="1"/>
  <c r="H456" i="2" s="1"/>
  <c r="F56" i="1" s="1"/>
  <c r="H501" i="3"/>
  <c r="G456" i="2" s="1"/>
  <c r="E56" i="1" s="1"/>
  <c r="F456" i="2"/>
  <c r="D56" i="1" s="1"/>
  <c r="H494" i="3" l="1"/>
  <c r="I494"/>
  <c r="G495"/>
  <c r="H495"/>
  <c r="I495"/>
  <c r="G499"/>
  <c r="H499"/>
  <c r="I499"/>
  <c r="G480"/>
  <c r="H480"/>
  <c r="I480"/>
  <c r="G481"/>
  <c r="H482"/>
  <c r="H481" s="1"/>
  <c r="I482"/>
  <c r="I481" s="1"/>
  <c r="G485"/>
  <c r="G484" s="1"/>
  <c r="G483" s="1"/>
  <c r="H485"/>
  <c r="I485"/>
  <c r="F33" i="2"/>
  <c r="H484" i="3" l="1"/>
  <c r="H483" s="1"/>
  <c r="G47" i="2"/>
  <c r="I484" i="3"/>
  <c r="I483" s="1"/>
  <c r="H47" i="2"/>
  <c r="H493" i="3"/>
  <c r="I493"/>
  <c r="H29" i="2"/>
  <c r="G29"/>
  <c r="F29"/>
  <c r="I473" i="3"/>
  <c r="H473"/>
  <c r="G422" i="2" s="1"/>
  <c r="G473" i="3"/>
  <c r="F303" i="2"/>
  <c r="I434" i="3"/>
  <c r="H304" i="2" s="1"/>
  <c r="H434" i="3"/>
  <c r="G304" i="2" s="1"/>
  <c r="G434" i="3"/>
  <c r="F304" i="2" s="1"/>
  <c r="I466" i="3"/>
  <c r="H466"/>
  <c r="H370" i="2"/>
  <c r="G370"/>
  <c r="F370"/>
  <c r="I460" i="3"/>
  <c r="H460"/>
  <c r="G460"/>
  <c r="H365" i="2"/>
  <c r="G365"/>
  <c r="I452" i="3"/>
  <c r="H354" i="2" s="1"/>
  <c r="H353" s="1"/>
  <c r="F47" i="4" s="1"/>
  <c r="H452" i="3"/>
  <c r="G354" i="2" s="1"/>
  <c r="G353" s="1"/>
  <c r="E47" i="4" s="1"/>
  <c r="G452" i="3"/>
  <c r="F354" i="2" s="1"/>
  <c r="F353" s="1"/>
  <c r="D47" i="4" s="1"/>
  <c r="I450" i="3"/>
  <c r="H352" i="2" s="1"/>
  <c r="H351" s="1"/>
  <c r="F46" i="4" s="1"/>
  <c r="H450" i="3"/>
  <c r="G352" i="2" s="1"/>
  <c r="G351" s="1"/>
  <c r="E46" i="4" s="1"/>
  <c r="G450" i="3"/>
  <c r="F352" i="2" s="1"/>
  <c r="F351" s="1"/>
  <c r="D46" i="4" s="1"/>
  <c r="I446" i="3"/>
  <c r="H324" i="2" s="1"/>
  <c r="H446" i="3"/>
  <c r="G324" i="2" s="1"/>
  <c r="I445" i="3"/>
  <c r="H322" i="2" s="1"/>
  <c r="H445" i="3"/>
  <c r="G322" i="2" s="1"/>
  <c r="G445" i="3"/>
  <c r="F322" i="2" s="1"/>
  <c r="H321"/>
  <c r="G321"/>
  <c r="I423" i="3"/>
  <c r="H285" i="2" s="1"/>
  <c r="H423" i="3"/>
  <c r="G285" i="2" s="1"/>
  <c r="I422" i="3"/>
  <c r="H284" i="2" s="1"/>
  <c r="H422" i="3"/>
  <c r="G284" i="2" s="1"/>
  <c r="I420" i="3"/>
  <c r="H282" i="2" s="1"/>
  <c r="H281" s="1"/>
  <c r="H420" i="3"/>
  <c r="G282" i="2" s="1"/>
  <c r="G281" s="1"/>
  <c r="G420" i="3"/>
  <c r="F282" i="2" s="1"/>
  <c r="F281" s="1"/>
  <c r="I418" i="3"/>
  <c r="H280" i="2" s="1"/>
  <c r="I417" i="3"/>
  <c r="H279" i="2" s="1"/>
  <c r="I414" i="3"/>
  <c r="H276" i="2" s="1"/>
  <c r="I413" i="3"/>
  <c r="H275" i="2" s="1"/>
  <c r="I411" i="3"/>
  <c r="H273" i="2" s="1"/>
  <c r="I410" i="3"/>
  <c r="H272" i="2" s="1"/>
  <c r="I407" i="3"/>
  <c r="H269" i="2" s="1"/>
  <c r="H407" i="3"/>
  <c r="G269" i="2" s="1"/>
  <c r="G407" i="3"/>
  <c r="F269" i="2" s="1"/>
  <c r="I406" i="3"/>
  <c r="H268" i="2" s="1"/>
  <c r="H406" i="3"/>
  <c r="G268" i="2" s="1"/>
  <c r="G406" i="3"/>
  <c r="F268" i="2" s="1"/>
  <c r="H261"/>
  <c r="G261"/>
  <c r="F261"/>
  <c r="H260"/>
  <c r="G260"/>
  <c r="F220"/>
  <c r="F219" s="1"/>
  <c r="G220"/>
  <c r="G219" s="1"/>
  <c r="H220"/>
  <c r="H219" s="1"/>
  <c r="I373" i="3"/>
  <c r="H235" i="2" s="1"/>
  <c r="H373" i="3"/>
  <c r="G235" i="2" s="1"/>
  <c r="G373" i="3"/>
  <c r="F235" i="2" s="1"/>
  <c r="H233"/>
  <c r="G233"/>
  <c r="F233"/>
  <c r="H232"/>
  <c r="G232"/>
  <c r="F232"/>
  <c r="H229"/>
  <c r="G229"/>
  <c r="G228"/>
  <c r="I364" i="3"/>
  <c r="H364"/>
  <c r="I362"/>
  <c r="H224" i="2" s="1"/>
  <c r="H362" i="3"/>
  <c r="G224" i="2" s="1"/>
  <c r="I361" i="3"/>
  <c r="H223" i="2" s="1"/>
  <c r="H361" i="3"/>
  <c r="G223" i="2" s="1"/>
  <c r="G218" l="1"/>
  <c r="H218"/>
  <c r="F218"/>
  <c r="F366"/>
  <c r="G458" i="3"/>
  <c r="H366" i="2"/>
  <c r="I458" i="3"/>
  <c r="G366" i="2"/>
  <c r="G364" s="1"/>
  <c r="H458" i="3"/>
  <c r="H364" i="2"/>
  <c r="H369"/>
  <c r="I462" i="3"/>
  <c r="G369" i="2"/>
  <c r="H462" i="3"/>
  <c r="H372" i="2"/>
  <c r="G372"/>
  <c r="F372"/>
  <c r="H357" i="3"/>
  <c r="I357"/>
  <c r="G357"/>
  <c r="F422" i="2"/>
  <c r="H422"/>
  <c r="G222"/>
  <c r="G259"/>
  <c r="E76" i="4" s="1"/>
  <c r="G267" i="2"/>
  <c r="H283"/>
  <c r="G350"/>
  <c r="G227"/>
  <c r="H259"/>
  <c r="F76" i="4" s="1"/>
  <c r="F267" i="2"/>
  <c r="H267"/>
  <c r="H271"/>
  <c r="F82" i="4" s="1"/>
  <c r="H274" i="2"/>
  <c r="F83" i="4" s="1"/>
  <c r="H278" i="2"/>
  <c r="G283"/>
  <c r="F350"/>
  <c r="H350"/>
  <c r="H222"/>
  <c r="F88" i="4" s="1"/>
  <c r="I363" i="3"/>
  <c r="H226" i="2"/>
  <c r="H225" s="1"/>
  <c r="F89" i="4" s="1"/>
  <c r="I400" i="3"/>
  <c r="H263" i="2"/>
  <c r="H262" s="1"/>
  <c r="F77" i="4" s="1"/>
  <c r="H402" i="3"/>
  <c r="G265" i="2"/>
  <c r="G264" s="1"/>
  <c r="E78" i="4" s="1"/>
  <c r="G33" i="2"/>
  <c r="H363" i="3"/>
  <c r="G226" i="2"/>
  <c r="G225" s="1"/>
  <c r="E89" i="4" s="1"/>
  <c r="H400" i="3"/>
  <c r="G263" i="2"/>
  <c r="G262" s="1"/>
  <c r="E77" i="4" s="1"/>
  <c r="G402" i="3"/>
  <c r="F265" i="2"/>
  <c r="F264" s="1"/>
  <c r="D78" i="4" s="1"/>
  <c r="I402" i="3"/>
  <c r="H265" i="2"/>
  <c r="H264" s="1"/>
  <c r="F78" i="4" s="1"/>
  <c r="H33" i="2"/>
  <c r="I397" i="3"/>
  <c r="G405"/>
  <c r="I405"/>
  <c r="I409"/>
  <c r="I412"/>
  <c r="I416"/>
  <c r="H421"/>
  <c r="H443"/>
  <c r="H435" s="1"/>
  <c r="H397"/>
  <c r="I421"/>
  <c r="I443"/>
  <c r="I435" s="1"/>
  <c r="H405"/>
  <c r="I360"/>
  <c r="H365"/>
  <c r="H360"/>
  <c r="H266" i="2" l="1"/>
  <c r="F80" i="4"/>
  <c r="F79" s="1"/>
  <c r="G266" i="2"/>
  <c r="E80" i="4"/>
  <c r="E90"/>
  <c r="F266" i="2"/>
  <c r="D80" i="4"/>
  <c r="D79" s="1"/>
  <c r="E79"/>
  <c r="H453" i="3"/>
  <c r="I453"/>
  <c r="G368" i="2"/>
  <c r="H368"/>
  <c r="H359" s="1"/>
  <c r="H277"/>
  <c r="F75" i="4"/>
  <c r="E75"/>
  <c r="G221" i="2"/>
  <c r="H270"/>
  <c r="F81" i="4"/>
  <c r="G258" i="2"/>
  <c r="H258"/>
  <c r="I339" i="3"/>
  <c r="H437" i="2" s="1"/>
  <c r="H436" s="1"/>
  <c r="F51" i="4" s="1"/>
  <c r="H339" i="3"/>
  <c r="G437" i="2" s="1"/>
  <c r="G436" s="1"/>
  <c r="E51" i="4" s="1"/>
  <c r="G339" i="3"/>
  <c r="F437" i="2" s="1"/>
  <c r="F436" s="1"/>
  <c r="D51" i="4" s="1"/>
  <c r="I337" i="3"/>
  <c r="H435" i="2" s="1"/>
  <c r="H434" s="1"/>
  <c r="F50" i="4" s="1"/>
  <c r="H337" i="3"/>
  <c r="G435" i="2" s="1"/>
  <c r="G434" s="1"/>
  <c r="E50" i="4" s="1"/>
  <c r="G337" i="3"/>
  <c r="F435" i="2" s="1"/>
  <c r="F434" s="1"/>
  <c r="D50" i="4" s="1"/>
  <c r="I335" i="3"/>
  <c r="H433" i="2" s="1"/>
  <c r="H335" i="3"/>
  <c r="G433" i="2" s="1"/>
  <c r="G335" i="3"/>
  <c r="F433" i="2" s="1"/>
  <c r="I334" i="3"/>
  <c r="H432" i="2" s="1"/>
  <c r="H334" i="3"/>
  <c r="G432" i="2" s="1"/>
  <c r="G334" i="3"/>
  <c r="F432" i="2" s="1"/>
  <c r="I329" i="3"/>
  <c r="H329"/>
  <c r="G329"/>
  <c r="F37" i="1" l="1"/>
  <c r="G359" i="2"/>
  <c r="E37" i="1" s="1"/>
  <c r="H431" i="2"/>
  <c r="F431"/>
  <c r="H328" i="3"/>
  <c r="G419" i="2"/>
  <c r="G418" s="1"/>
  <c r="G417" s="1"/>
  <c r="G328" i="3"/>
  <c r="F419" i="2"/>
  <c r="F418" s="1"/>
  <c r="F417" s="1"/>
  <c r="I328" i="3"/>
  <c r="H419" i="2"/>
  <c r="H418" s="1"/>
  <c r="H417" s="1"/>
  <c r="G431"/>
  <c r="I321" i="3"/>
  <c r="H321"/>
  <c r="G321"/>
  <c r="I319"/>
  <c r="H405" i="2" s="1"/>
  <c r="H319" i="3"/>
  <c r="G405" i="2" s="1"/>
  <c r="G319" i="3"/>
  <c r="F405" i="2" s="1"/>
  <c r="H404"/>
  <c r="G404"/>
  <c r="I316" i="3"/>
  <c r="H402" i="2" s="1"/>
  <c r="H401" s="1"/>
  <c r="H316" i="3"/>
  <c r="G402" i="2" s="1"/>
  <c r="G401" s="1"/>
  <c r="G316" i="3"/>
  <c r="F402" i="2" s="1"/>
  <c r="F401" s="1"/>
  <c r="I310" i="3"/>
  <c r="H395" i="2" s="1"/>
  <c r="H394" s="1"/>
  <c r="F120" i="4" s="1"/>
  <c r="H310" i="3"/>
  <c r="G395" i="2" s="1"/>
  <c r="G394" s="1"/>
  <c r="E120" i="4" s="1"/>
  <c r="I308" i="3"/>
  <c r="H393" i="2" s="1"/>
  <c r="H392" s="1"/>
  <c r="F119" i="4" s="1"/>
  <c r="H308" i="3"/>
  <c r="G393" i="2" s="1"/>
  <c r="G392" s="1"/>
  <c r="E119" i="4" s="1"/>
  <c r="G308" i="3"/>
  <c r="F393" i="2" s="1"/>
  <c r="F392" s="1"/>
  <c r="D119" i="4" s="1"/>
  <c r="I306" i="3"/>
  <c r="H391" i="2" s="1"/>
  <c r="H390" s="1"/>
  <c r="F118" i="4" s="1"/>
  <c r="H306" i="3"/>
  <c r="G391" i="2" s="1"/>
  <c r="G390" s="1"/>
  <c r="E118" i="4" s="1"/>
  <c r="G306" i="3"/>
  <c r="F391" i="2" s="1"/>
  <c r="F390" s="1"/>
  <c r="D118" i="4" s="1"/>
  <c r="I292" i="3"/>
  <c r="H292"/>
  <c r="G349" i="2" s="1"/>
  <c r="G348" s="1"/>
  <c r="G292" i="3"/>
  <c r="F349" i="2" s="1"/>
  <c r="F348" s="1"/>
  <c r="I289" i="3"/>
  <c r="H346" i="2" s="1"/>
  <c r="H345" s="1"/>
  <c r="F42" i="4" s="1"/>
  <c r="H289" i="3"/>
  <c r="G346" i="2" s="1"/>
  <c r="G345" s="1"/>
  <c r="E42" i="4" s="1"/>
  <c r="G289" i="3"/>
  <c r="F346" i="2" s="1"/>
  <c r="F345" s="1"/>
  <c r="D42" i="4" s="1"/>
  <c r="I287" i="3"/>
  <c r="H344" i="2" s="1"/>
  <c r="H343" s="1"/>
  <c r="F41" i="4" s="1"/>
  <c r="H287" i="3"/>
  <c r="G344" i="2" s="1"/>
  <c r="G343" s="1"/>
  <c r="E41" i="4" s="1"/>
  <c r="G287" i="3"/>
  <c r="F344" i="2" s="1"/>
  <c r="F343" s="1"/>
  <c r="D41" i="4" s="1"/>
  <c r="I285" i="3"/>
  <c r="H342" i="2" s="1"/>
  <c r="H341" s="1"/>
  <c r="F40" i="4" s="1"/>
  <c r="H285" i="3"/>
  <c r="G342" i="2" s="1"/>
  <c r="G341" s="1"/>
  <c r="E40" i="4" s="1"/>
  <c r="G285" i="3"/>
  <c r="F342" i="2" s="1"/>
  <c r="F341" s="1"/>
  <c r="D40" i="4" s="1"/>
  <c r="I283" i="3"/>
  <c r="H340" i="2" s="1"/>
  <c r="H339" s="1"/>
  <c r="F39" i="4" s="1"/>
  <c r="H283" i="3"/>
  <c r="G340" i="2" s="1"/>
  <c r="G339" s="1"/>
  <c r="E39" i="4" s="1"/>
  <c r="G283" i="3"/>
  <c r="F340" i="2" s="1"/>
  <c r="F339" s="1"/>
  <c r="D39" i="4" s="1"/>
  <c r="I281" i="3"/>
  <c r="H338" i="2" s="1"/>
  <c r="H337" s="1"/>
  <c r="F38" i="4" s="1"/>
  <c r="H281" i="3"/>
  <c r="G338" i="2" s="1"/>
  <c r="G337" s="1"/>
  <c r="E38" i="4" s="1"/>
  <c r="G281" i="3"/>
  <c r="F338" i="2" s="1"/>
  <c r="F337" s="1"/>
  <c r="D38" i="4" s="1"/>
  <c r="I279" i="3"/>
  <c r="H336" i="2" s="1"/>
  <c r="H335" s="1"/>
  <c r="F37" i="4" s="1"/>
  <c r="H279" i="3"/>
  <c r="G336" i="2" s="1"/>
  <c r="G335" s="1"/>
  <c r="E37" i="4" s="1"/>
  <c r="G279" i="3"/>
  <c r="F336" i="2" s="1"/>
  <c r="F335" s="1"/>
  <c r="D37" i="4" s="1"/>
  <c r="I275" i="3"/>
  <c r="H275"/>
  <c r="G275"/>
  <c r="I273"/>
  <c r="H319" i="2" s="1"/>
  <c r="H318" s="1"/>
  <c r="F116" i="4" s="1"/>
  <c r="H273" i="3"/>
  <c r="G319" i="2" s="1"/>
  <c r="G318" s="1"/>
  <c r="E116" i="4" s="1"/>
  <c r="G273" i="3"/>
  <c r="F319" i="2" s="1"/>
  <c r="F318" s="1"/>
  <c r="D116" i="4" s="1"/>
  <c r="I271" i="3"/>
  <c r="H317" i="2" s="1"/>
  <c r="H316" s="1"/>
  <c r="F115" i="4" s="1"/>
  <c r="H271" i="3"/>
  <c r="G317" i="2" s="1"/>
  <c r="G316" s="1"/>
  <c r="E115" i="4" s="1"/>
  <c r="G271" i="3"/>
  <c r="F317" i="2" s="1"/>
  <c r="F316" s="1"/>
  <c r="D115" i="4" s="1"/>
  <c r="I269" i="3"/>
  <c r="H315" i="2" s="1"/>
  <c r="H314" s="1"/>
  <c r="F114" i="4" s="1"/>
  <c r="H269" i="3"/>
  <c r="G315" i="2" s="1"/>
  <c r="G314" s="1"/>
  <c r="E114" i="4" s="1"/>
  <c r="G269" i="3"/>
  <c r="F315" i="2" s="1"/>
  <c r="F314" s="1"/>
  <c r="D114" i="4" s="1"/>
  <c r="I263" i="3"/>
  <c r="H263"/>
  <c r="I259"/>
  <c r="H259"/>
  <c r="G259"/>
  <c r="I256"/>
  <c r="H256"/>
  <c r="G256"/>
  <c r="I247"/>
  <c r="H426" i="2" s="1"/>
  <c r="H247" i="3"/>
  <c r="G426" i="2" s="1"/>
  <c r="I248" i="3"/>
  <c r="H427" i="2" s="1"/>
  <c r="H248" i="3"/>
  <c r="G427" i="2" s="1"/>
  <c r="I239" i="3"/>
  <c r="H414" i="2" s="1"/>
  <c r="H239" i="3"/>
  <c r="G414" i="2" s="1"/>
  <c r="G239" i="3"/>
  <c r="F414" i="2" s="1"/>
  <c r="I236" i="3"/>
  <c r="H236"/>
  <c r="G236"/>
  <c r="I223"/>
  <c r="H358" i="2" s="1"/>
  <c r="H223" i="3"/>
  <c r="G358" i="2" s="1"/>
  <c r="G223" i="3"/>
  <c r="F358" i="2" s="1"/>
  <c r="F357"/>
  <c r="I218" i="3"/>
  <c r="H218"/>
  <c r="G218"/>
  <c r="I214"/>
  <c r="H214"/>
  <c r="G214"/>
  <c r="I197"/>
  <c r="H202" i="2" s="1"/>
  <c r="H201" s="1"/>
  <c r="F31" i="4" s="1"/>
  <c r="H197" i="3"/>
  <c r="G202" i="2" s="1"/>
  <c r="G201" s="1"/>
  <c r="E31" i="4" s="1"/>
  <c r="G197" i="3"/>
  <c r="F202" i="2" s="1"/>
  <c r="F201" s="1"/>
  <c r="D31" i="4" s="1"/>
  <c r="I195" i="3"/>
  <c r="H200" i="2" s="1"/>
  <c r="H199" s="1"/>
  <c r="F30" i="4" s="1"/>
  <c r="H195" i="3"/>
  <c r="G200" i="2" s="1"/>
  <c r="G199" s="1"/>
  <c r="E30" i="4" s="1"/>
  <c r="G195" i="3"/>
  <c r="F200" i="2" s="1"/>
  <c r="F199" s="1"/>
  <c r="D30" i="4" s="1"/>
  <c r="I193" i="3"/>
  <c r="H198" i="2" s="1"/>
  <c r="H197" s="1"/>
  <c r="F29" i="4" s="1"/>
  <c r="H193" i="3"/>
  <c r="G198" i="2" s="1"/>
  <c r="G197" s="1"/>
  <c r="E29" i="4" s="1"/>
  <c r="G193" i="3"/>
  <c r="F198" i="2" s="1"/>
  <c r="F197" s="1"/>
  <c r="D29" i="4" s="1"/>
  <c r="I172" i="3"/>
  <c r="H177" i="2" s="1"/>
  <c r="H172" i="3"/>
  <c r="G177" i="2" s="1"/>
  <c r="G172" i="3"/>
  <c r="F177" i="2" s="1"/>
  <c r="H176"/>
  <c r="G176"/>
  <c r="F176"/>
  <c r="I167" i="3"/>
  <c r="H172" i="2" s="1"/>
  <c r="H171" s="1"/>
  <c r="H167" i="3"/>
  <c r="G172" i="2" s="1"/>
  <c r="G171" s="1"/>
  <c r="G167" i="3"/>
  <c r="F172" i="2" s="1"/>
  <c r="F171" s="1"/>
  <c r="I165" i="3"/>
  <c r="H170" i="2" s="1"/>
  <c r="H169" s="1"/>
  <c r="F93" i="4" s="1"/>
  <c r="H165" i="3"/>
  <c r="G170" i="2" s="1"/>
  <c r="G169" s="1"/>
  <c r="E93" i="4" s="1"/>
  <c r="G165" i="3"/>
  <c r="F170" i="2" s="1"/>
  <c r="F169" s="1"/>
  <c r="D93" i="4" s="1"/>
  <c r="I163" i="3"/>
  <c r="H168" i="2" s="1"/>
  <c r="H167" s="1"/>
  <c r="F92" i="4" s="1"/>
  <c r="H163" i="3"/>
  <c r="G168" i="2" s="1"/>
  <c r="G167" s="1"/>
  <c r="E92" i="4" s="1"/>
  <c r="G163" i="3"/>
  <c r="F168" i="2" s="1"/>
  <c r="F167" s="1"/>
  <c r="D92" i="4" s="1"/>
  <c r="I160" i="3"/>
  <c r="H165" i="2" s="1"/>
  <c r="H164" s="1"/>
  <c r="H163" s="1"/>
  <c r="H160" i="3"/>
  <c r="G165" i="2" s="1"/>
  <c r="G164" s="1"/>
  <c r="G163" s="1"/>
  <c r="G160" i="3"/>
  <c r="F165" i="2" s="1"/>
  <c r="F164" s="1"/>
  <c r="F163" s="1"/>
  <c r="I157" i="3"/>
  <c r="H162" i="2" s="1"/>
  <c r="H161" s="1"/>
  <c r="H160" s="1"/>
  <c r="H157" i="3"/>
  <c r="G162" i="2" s="1"/>
  <c r="G161" s="1"/>
  <c r="G160" s="1"/>
  <c r="I154" i="3"/>
  <c r="I148"/>
  <c r="H153" i="2" s="1"/>
  <c r="H152" s="1"/>
  <c r="F62" i="4" s="1"/>
  <c r="G148" i="3"/>
  <c r="F153" i="2" s="1"/>
  <c r="F152" s="1"/>
  <c r="D62" i="4" s="1"/>
  <c r="H151" i="2"/>
  <c r="H150" s="1"/>
  <c r="G151"/>
  <c r="G150" s="1"/>
  <c r="F151"/>
  <c r="F150" s="1"/>
  <c r="I136" i="3"/>
  <c r="H141" i="2" s="1"/>
  <c r="H140" s="1"/>
  <c r="F58" i="4" s="1"/>
  <c r="H136" i="3"/>
  <c r="G141" i="2" s="1"/>
  <c r="G140" s="1"/>
  <c r="E58" i="4" s="1"/>
  <c r="G136" i="3"/>
  <c r="F141" i="2" s="1"/>
  <c r="F140" s="1"/>
  <c r="D58" i="4" s="1"/>
  <c r="I134" i="3"/>
  <c r="H139" i="2" s="1"/>
  <c r="H138" s="1"/>
  <c r="F57" i="4" s="1"/>
  <c r="H134" i="3"/>
  <c r="G139" i="2" s="1"/>
  <c r="G138" s="1"/>
  <c r="E57" i="4" s="1"/>
  <c r="G134" i="3"/>
  <c r="F139" i="2" s="1"/>
  <c r="F138" s="1"/>
  <c r="D57" i="4" s="1"/>
  <c r="I117" i="3"/>
  <c r="H122" i="2" s="1"/>
  <c r="H121" s="1"/>
  <c r="H117" i="3"/>
  <c r="G122" i="2" s="1"/>
  <c r="G121" s="1"/>
  <c r="G117" i="3"/>
  <c r="F122" i="2" s="1"/>
  <c r="F121" s="1"/>
  <c r="I111" i="3"/>
  <c r="H116" i="2" s="1"/>
  <c r="H115" s="1"/>
  <c r="F35" i="4" s="1"/>
  <c r="H111" i="3"/>
  <c r="G116" i="2" s="1"/>
  <c r="G115" s="1"/>
  <c r="E35" i="4" s="1"/>
  <c r="G111" i="3"/>
  <c r="F116" i="2" s="1"/>
  <c r="F115" s="1"/>
  <c r="D35" i="4" s="1"/>
  <c r="I109" i="3"/>
  <c r="H114" i="2" s="1"/>
  <c r="H113" s="1"/>
  <c r="F34" i="4" s="1"/>
  <c r="H109" i="3"/>
  <c r="G114" i="2" s="1"/>
  <c r="G113" s="1"/>
  <c r="E34" i="4" s="1"/>
  <c r="G109" i="3"/>
  <c r="F114" i="2" s="1"/>
  <c r="F113" s="1"/>
  <c r="D34" i="4" s="1"/>
  <c r="I107" i="3"/>
  <c r="H112" i="2" s="1"/>
  <c r="H111" s="1"/>
  <c r="F33" i="4" s="1"/>
  <c r="H107" i="3"/>
  <c r="G112" i="2" s="1"/>
  <c r="G111" s="1"/>
  <c r="E33" i="4" s="1"/>
  <c r="G107" i="3"/>
  <c r="F112" i="2" s="1"/>
  <c r="F111" s="1"/>
  <c r="D33" i="4" s="1"/>
  <c r="I101" i="3"/>
  <c r="H106" i="2" s="1"/>
  <c r="H105" s="1"/>
  <c r="F72" i="4" s="1"/>
  <c r="H101" i="3"/>
  <c r="G106" i="2" s="1"/>
  <c r="G105" s="1"/>
  <c r="E72" i="4" s="1"/>
  <c r="F106" i="2"/>
  <c r="F105" s="1"/>
  <c r="D72" i="4" s="1"/>
  <c r="I97" i="3"/>
  <c r="H102" i="2" s="1"/>
  <c r="H101" s="1"/>
  <c r="H97" i="3"/>
  <c r="G102" i="2" s="1"/>
  <c r="G101" s="1"/>
  <c r="G97" i="3"/>
  <c r="F102" i="2" s="1"/>
  <c r="F101" s="1"/>
  <c r="I93" i="3"/>
  <c r="H98" i="2" s="1"/>
  <c r="H97" s="1"/>
  <c r="F69" i="4" s="1"/>
  <c r="H93" i="3"/>
  <c r="G98" i="2" s="1"/>
  <c r="G97" s="1"/>
  <c r="E69" i="4" s="1"/>
  <c r="F98" i="2"/>
  <c r="F97" s="1"/>
  <c r="D69" i="4" s="1"/>
  <c r="I91" i="3"/>
  <c r="H96" i="2" s="1"/>
  <c r="H95" s="1"/>
  <c r="F68" i="4" s="1"/>
  <c r="H91" i="3"/>
  <c r="G96" i="2" s="1"/>
  <c r="G95" s="1"/>
  <c r="E68" i="4" s="1"/>
  <c r="G91" i="3"/>
  <c r="F96" i="2" s="1"/>
  <c r="F95" s="1"/>
  <c r="D68" i="4" s="1"/>
  <c r="I83" i="3"/>
  <c r="H88" i="2" s="1"/>
  <c r="H83" i="3"/>
  <c r="G88" i="2" s="1"/>
  <c r="G83" i="3"/>
  <c r="F88" i="2" s="1"/>
  <c r="I80" i="3"/>
  <c r="H85" i="2" s="1"/>
  <c r="H84" s="1"/>
  <c r="H80" i="3"/>
  <c r="G85" i="2" s="1"/>
  <c r="G84" s="1"/>
  <c r="G80" i="3"/>
  <c r="F85" i="2" s="1"/>
  <c r="F84" s="1"/>
  <c r="H67" i="3"/>
  <c r="G72" i="2" s="1"/>
  <c r="I69" i="3"/>
  <c r="H74" i="2" s="1"/>
  <c r="H69" i="3"/>
  <c r="G74" i="2" s="1"/>
  <c r="G69" i="3"/>
  <c r="F74" i="2" s="1"/>
  <c r="H73"/>
  <c r="G73"/>
  <c r="F73"/>
  <c r="I67" i="3"/>
  <c r="H72" i="2" s="1"/>
  <c r="I65" i="3"/>
  <c r="H65"/>
  <c r="G65"/>
  <c r="I62"/>
  <c r="H62"/>
  <c r="G62"/>
  <c r="I60"/>
  <c r="H60"/>
  <c r="G60"/>
  <c r="I57"/>
  <c r="H57"/>
  <c r="G57"/>
  <c r="I53"/>
  <c r="H53"/>
  <c r="I51"/>
  <c r="H51"/>
  <c r="G51"/>
  <c r="I49"/>
  <c r="H49"/>
  <c r="G49"/>
  <c r="I47"/>
  <c r="H47"/>
  <c r="G47"/>
  <c r="G39"/>
  <c r="F45" i="2"/>
  <c r="I41" i="3"/>
  <c r="H46" i="2" s="1"/>
  <c r="H41" i="3"/>
  <c r="G46" i="2" s="1"/>
  <c r="G41" i="3"/>
  <c r="F46" i="2" s="1"/>
  <c r="F47"/>
  <c r="I31" i="3"/>
  <c r="H31"/>
  <c r="G31"/>
  <c r="H22"/>
  <c r="G19" i="2" s="1"/>
  <c r="I25" i="3"/>
  <c r="H25"/>
  <c r="G25"/>
  <c r="E91" i="4" l="1"/>
  <c r="D91"/>
  <c r="F91"/>
  <c r="H83" i="2"/>
  <c r="F64" i="4"/>
  <c r="H120" i="2"/>
  <c r="F66" i="4"/>
  <c r="F400" i="2"/>
  <c r="D74" i="4"/>
  <c r="F430" i="2"/>
  <c r="F429" s="1"/>
  <c r="D49" i="4"/>
  <c r="G83" i="2"/>
  <c r="E64" i="4"/>
  <c r="G120" i="2"/>
  <c r="E66" i="4"/>
  <c r="G347" i="2"/>
  <c r="E44" i="4"/>
  <c r="H400" i="2"/>
  <c r="F74" i="4"/>
  <c r="G430" i="2"/>
  <c r="G429" s="1"/>
  <c r="E49" i="4"/>
  <c r="F83" i="2"/>
  <c r="D64" i="4"/>
  <c r="F120" i="2"/>
  <c r="D66" i="4"/>
  <c r="F347" i="2"/>
  <c r="D44" i="4"/>
  <c r="G400" i="2"/>
  <c r="E74" i="4"/>
  <c r="H430" i="2"/>
  <c r="H429" s="1"/>
  <c r="F49" i="4"/>
  <c r="G94" i="2"/>
  <c r="G93" s="1"/>
  <c r="E22" i="1" s="1"/>
  <c r="F166" i="2"/>
  <c r="H166"/>
  <c r="G166"/>
  <c r="F94"/>
  <c r="H94"/>
  <c r="H93" s="1"/>
  <c r="F22" i="1" s="1"/>
  <c r="G328" i="2"/>
  <c r="G327" s="1"/>
  <c r="H213" i="3"/>
  <c r="H212" s="1"/>
  <c r="H211" s="1"/>
  <c r="F328" i="2"/>
  <c r="F327" s="1"/>
  <c r="G213" i="3"/>
  <c r="G212" s="1"/>
  <c r="G211" s="1"/>
  <c r="H328" i="2"/>
  <c r="H327" s="1"/>
  <c r="I213" i="3"/>
  <c r="I212" s="1"/>
  <c r="I211" s="1"/>
  <c r="F93" i="2"/>
  <c r="D22" i="1" s="1"/>
  <c r="F108" i="2"/>
  <c r="F107" s="1"/>
  <c r="H108"/>
  <c r="H107" s="1"/>
  <c r="G108"/>
  <c r="G107" s="1"/>
  <c r="F44"/>
  <c r="G38" i="3"/>
  <c r="G32" s="1"/>
  <c r="H425" i="2"/>
  <c r="H424" s="1"/>
  <c r="F45" i="1" s="1"/>
  <c r="H255" i="3"/>
  <c r="G443" i="2"/>
  <c r="G442" s="1"/>
  <c r="G441" s="1"/>
  <c r="G258" i="3"/>
  <c r="G257" s="1"/>
  <c r="F446" i="2"/>
  <c r="F445" s="1"/>
  <c r="F444" s="1"/>
  <c r="D50" i="1" s="1"/>
  <c r="I258" i="3"/>
  <c r="I257" s="1"/>
  <c r="H446" i="2"/>
  <c r="H445" s="1"/>
  <c r="H444" s="1"/>
  <c r="F50" i="1" s="1"/>
  <c r="H262" i="3"/>
  <c r="H261" s="1"/>
  <c r="H260" s="1"/>
  <c r="G450" i="2"/>
  <c r="G449" s="1"/>
  <c r="G448" s="1"/>
  <c r="H349"/>
  <c r="H348" s="1"/>
  <c r="G255" i="3"/>
  <c r="F443" i="2"/>
  <c r="F442" s="1"/>
  <c r="F441" s="1"/>
  <c r="I255" i="3"/>
  <c r="H443" i="2"/>
  <c r="H442" s="1"/>
  <c r="H441" s="1"/>
  <c r="H258" i="3"/>
  <c r="H257" s="1"/>
  <c r="G446" i="2"/>
  <c r="G445" s="1"/>
  <c r="G444" s="1"/>
  <c r="E50" i="1" s="1"/>
  <c r="I262" i="3"/>
  <c r="I261" s="1"/>
  <c r="I260" s="1"/>
  <c r="H450" i="2"/>
  <c r="H449" s="1"/>
  <c r="H448" s="1"/>
  <c r="G425"/>
  <c r="G424" s="1"/>
  <c r="E45" i="1" s="1"/>
  <c r="H71" i="2"/>
  <c r="F175"/>
  <c r="H175"/>
  <c r="F196"/>
  <c r="F195" s="1"/>
  <c r="H196"/>
  <c r="H195" s="1"/>
  <c r="F313"/>
  <c r="H313"/>
  <c r="F334"/>
  <c r="H334"/>
  <c r="H389"/>
  <c r="G403"/>
  <c r="G24" i="3"/>
  <c r="F22" i="2"/>
  <c r="I24" i="3"/>
  <c r="H22" i="2"/>
  <c r="G46" i="3"/>
  <c r="F52" i="2"/>
  <c r="F51" s="1"/>
  <c r="D11" i="4" s="1"/>
  <c r="I46" i="3"/>
  <c r="H52" i="2"/>
  <c r="H51" s="1"/>
  <c r="F11" i="4" s="1"/>
  <c r="H48" i="3"/>
  <c r="G54" i="2"/>
  <c r="G53" s="1"/>
  <c r="E12" i="4" s="1"/>
  <c r="G50" i="3"/>
  <c r="F56" i="2"/>
  <c r="F55" s="1"/>
  <c r="D13" i="4" s="1"/>
  <c r="I50" i="3"/>
  <c r="H56" i="2"/>
  <c r="H55" s="1"/>
  <c r="F13" i="4" s="1"/>
  <c r="H52" i="3"/>
  <c r="G58" i="2"/>
  <c r="G57" s="1"/>
  <c r="H56" i="3"/>
  <c r="G62" i="2"/>
  <c r="G61" s="1"/>
  <c r="G59" i="3"/>
  <c r="F65" i="2"/>
  <c r="F64" s="1"/>
  <c r="D22" i="4" s="1"/>
  <c r="I59" i="3"/>
  <c r="H65" i="2"/>
  <c r="H64" s="1"/>
  <c r="F22" i="4" s="1"/>
  <c r="H61" i="3"/>
  <c r="G67" i="2"/>
  <c r="G66" s="1"/>
  <c r="E23" i="4" s="1"/>
  <c r="G64" i="3"/>
  <c r="F70" i="2"/>
  <c r="F69" s="1"/>
  <c r="I64" i="3"/>
  <c r="H70" i="2"/>
  <c r="H69" s="1"/>
  <c r="F91"/>
  <c r="I84" i="3"/>
  <c r="H91" i="2"/>
  <c r="I143" i="3"/>
  <c r="H149" i="2"/>
  <c r="H148" s="1"/>
  <c r="F61" i="4" s="1"/>
  <c r="I153" i="3"/>
  <c r="H159" i="2"/>
  <c r="H158" s="1"/>
  <c r="H182" i="3"/>
  <c r="H173" s="1"/>
  <c r="G188" i="2"/>
  <c r="G187" s="1"/>
  <c r="G178" s="1"/>
  <c r="H217" i="3"/>
  <c r="G332" i="2"/>
  <c r="G331" s="1"/>
  <c r="H235" i="3"/>
  <c r="H234" s="1"/>
  <c r="G411" i="2"/>
  <c r="G410" s="1"/>
  <c r="G409" s="1"/>
  <c r="E42" i="1" s="1"/>
  <c r="H274" i="3"/>
  <c r="G323" i="2"/>
  <c r="G320" s="1"/>
  <c r="H296" i="3"/>
  <c r="G377" i="2"/>
  <c r="G376" s="1"/>
  <c r="G375" s="1"/>
  <c r="H311" i="3"/>
  <c r="G398" i="2"/>
  <c r="G396" s="1"/>
  <c r="H320" i="3"/>
  <c r="G407" i="2"/>
  <c r="G406" s="1"/>
  <c r="H24" i="3"/>
  <c r="G22" i="2"/>
  <c r="H46" i="3"/>
  <c r="G52" i="2"/>
  <c r="G51" s="1"/>
  <c r="E11" i="4" s="1"/>
  <c r="G48" i="3"/>
  <c r="F54" i="2"/>
  <c r="F53" s="1"/>
  <c r="D12" i="4" s="1"/>
  <c r="I48" i="3"/>
  <c r="H54" i="2"/>
  <c r="H53" s="1"/>
  <c r="F12" i="4" s="1"/>
  <c r="H50" i="3"/>
  <c r="G56" i="2"/>
  <c r="G55" s="1"/>
  <c r="E13" i="4" s="1"/>
  <c r="I52" i="3"/>
  <c r="H58" i="2"/>
  <c r="H57" s="1"/>
  <c r="G56" i="3"/>
  <c r="F62" i="2"/>
  <c r="F61" s="1"/>
  <c r="I56" i="3"/>
  <c r="H62" i="2"/>
  <c r="H61" s="1"/>
  <c r="H59" i="3"/>
  <c r="G65" i="2"/>
  <c r="G64" s="1"/>
  <c r="E22" i="4" s="1"/>
  <c r="G61" i="3"/>
  <c r="F67" i="2"/>
  <c r="F66" s="1"/>
  <c r="D23" i="4" s="1"/>
  <c r="I61" i="3"/>
  <c r="H67" i="2"/>
  <c r="H66" s="1"/>
  <c r="F23" i="4" s="1"/>
  <c r="H64" i="3"/>
  <c r="G70" i="2"/>
  <c r="G69" s="1"/>
  <c r="G91"/>
  <c r="H143" i="3"/>
  <c r="G149" i="2"/>
  <c r="G148" s="1"/>
  <c r="E61" i="4" s="1"/>
  <c r="I182" i="3"/>
  <c r="I173" s="1"/>
  <c r="H188" i="2"/>
  <c r="H187" s="1"/>
  <c r="H178" s="1"/>
  <c r="G217" i="3"/>
  <c r="F332" i="2"/>
  <c r="F331" s="1"/>
  <c r="I217" i="3"/>
  <c r="H332" i="2"/>
  <c r="H331" s="1"/>
  <c r="G235" i="3"/>
  <c r="G234" s="1"/>
  <c r="F411" i="2"/>
  <c r="F410" s="1"/>
  <c r="F409" s="1"/>
  <c r="D42" i="1" s="1"/>
  <c r="I235" i="3"/>
  <c r="I234" s="1"/>
  <c r="H411" i="2"/>
  <c r="H410" s="1"/>
  <c r="H409" s="1"/>
  <c r="G274" i="3"/>
  <c r="F323" i="2"/>
  <c r="I274" i="3"/>
  <c r="H323" i="2"/>
  <c r="H320" s="1"/>
  <c r="G296" i="3"/>
  <c r="G295" s="1"/>
  <c r="F377" i="2"/>
  <c r="F376" s="1"/>
  <c r="F375" s="1"/>
  <c r="I296" i="3"/>
  <c r="I295" s="1"/>
  <c r="H377" i="2"/>
  <c r="H376" s="1"/>
  <c r="H375" s="1"/>
  <c r="G311" i="3"/>
  <c r="F398" i="2"/>
  <c r="F396" s="1"/>
  <c r="G320" i="3"/>
  <c r="F407" i="2"/>
  <c r="F406" s="1"/>
  <c r="I320" i="3"/>
  <c r="H407" i="2"/>
  <c r="H406" s="1"/>
  <c r="G71"/>
  <c r="G175"/>
  <c r="G196"/>
  <c r="G195" s="1"/>
  <c r="G313"/>
  <c r="G334"/>
  <c r="G389"/>
  <c r="H403"/>
  <c r="G30" i="3"/>
  <c r="G29" s="1"/>
  <c r="F36" i="2"/>
  <c r="F35" s="1"/>
  <c r="F34" s="1"/>
  <c r="D13" i="1" s="1"/>
  <c r="I30" i="3"/>
  <c r="I29" s="1"/>
  <c r="H36" i="2"/>
  <c r="H35" s="1"/>
  <c r="H34" s="1"/>
  <c r="F13" i="1" s="1"/>
  <c r="H30" i="3"/>
  <c r="H29" s="1"/>
  <c r="G36" i="2"/>
  <c r="G35" s="1"/>
  <c r="G34" s="1"/>
  <c r="E13" i="1" s="1"/>
  <c r="G238" i="3"/>
  <c r="I317"/>
  <c r="H317"/>
  <c r="I246"/>
  <c r="I245" s="1"/>
  <c r="H246"/>
  <c r="H245" s="1"/>
  <c r="H170"/>
  <c r="G170"/>
  <c r="I170"/>
  <c r="I66"/>
  <c r="H66"/>
  <c r="I11"/>
  <c r="H11"/>
  <c r="I12"/>
  <c r="H12"/>
  <c r="G12"/>
  <c r="I14"/>
  <c r="H14"/>
  <c r="G14"/>
  <c r="I451"/>
  <c r="H451"/>
  <c r="G451"/>
  <c r="I449"/>
  <c r="H449"/>
  <c r="G449"/>
  <c r="I419"/>
  <c r="H419"/>
  <c r="G419"/>
  <c r="I404"/>
  <c r="G404"/>
  <c r="H404"/>
  <c r="I338"/>
  <c r="H338"/>
  <c r="G338"/>
  <c r="I336"/>
  <c r="H336"/>
  <c r="G336"/>
  <c r="I333"/>
  <c r="H333"/>
  <c r="G333"/>
  <c r="I327"/>
  <c r="I326" s="1"/>
  <c r="H327"/>
  <c r="H326" s="1"/>
  <c r="G327"/>
  <c r="G326" s="1"/>
  <c r="I315"/>
  <c r="H315"/>
  <c r="G315"/>
  <c r="I309"/>
  <c r="H309"/>
  <c r="I307"/>
  <c r="H307"/>
  <c r="G307"/>
  <c r="I305"/>
  <c r="H305"/>
  <c r="G305"/>
  <c r="I291"/>
  <c r="I290" s="1"/>
  <c r="H291"/>
  <c r="G291"/>
  <c r="I288"/>
  <c r="H288"/>
  <c r="G288"/>
  <c r="I286"/>
  <c r="H286"/>
  <c r="G286"/>
  <c r="I284"/>
  <c r="H284"/>
  <c r="G284"/>
  <c r="I282"/>
  <c r="H282"/>
  <c r="G282"/>
  <c r="I280"/>
  <c r="H280"/>
  <c r="G280"/>
  <c r="I278"/>
  <c r="H278"/>
  <c r="G278"/>
  <c r="I272"/>
  <c r="H272"/>
  <c r="G272"/>
  <c r="I270"/>
  <c r="H270"/>
  <c r="G270"/>
  <c r="I268"/>
  <c r="H268"/>
  <c r="G268"/>
  <c r="I196"/>
  <c r="H196"/>
  <c r="G196"/>
  <c r="I194"/>
  <c r="H194"/>
  <c r="G194"/>
  <c r="I192"/>
  <c r="H192"/>
  <c r="G192"/>
  <c r="I166"/>
  <c r="H166"/>
  <c r="G166"/>
  <c r="I164"/>
  <c r="H164"/>
  <c r="G164"/>
  <c r="I162"/>
  <c r="H162"/>
  <c r="G162"/>
  <c r="I159"/>
  <c r="H159"/>
  <c r="G159"/>
  <c r="I156"/>
  <c r="H156"/>
  <c r="H155" s="1"/>
  <c r="I147"/>
  <c r="G147"/>
  <c r="I145"/>
  <c r="H145"/>
  <c r="G145"/>
  <c r="I135"/>
  <c r="H135"/>
  <c r="G135"/>
  <c r="I133"/>
  <c r="H133"/>
  <c r="G133"/>
  <c r="I116"/>
  <c r="I115" s="1"/>
  <c r="H116"/>
  <c r="H115" s="1"/>
  <c r="G116"/>
  <c r="G115" s="1"/>
  <c r="I110"/>
  <c r="H110"/>
  <c r="G110"/>
  <c r="I108"/>
  <c r="H108"/>
  <c r="G108"/>
  <c r="I106"/>
  <c r="H106"/>
  <c r="G106"/>
  <c r="I100"/>
  <c r="H100"/>
  <c r="I96"/>
  <c r="H96"/>
  <c r="G96"/>
  <c r="I92"/>
  <c r="H92"/>
  <c r="I90"/>
  <c r="H90"/>
  <c r="G90"/>
  <c r="I79"/>
  <c r="H79"/>
  <c r="G79"/>
  <c r="H866" i="7"/>
  <c r="G866"/>
  <c r="F866"/>
  <c r="I498" i="3"/>
  <c r="H32" i="2" s="1"/>
  <c r="H498" i="3"/>
  <c r="G32" i="2" s="1"/>
  <c r="G498" i="3"/>
  <c r="F32" i="2" s="1"/>
  <c r="H497" i="3"/>
  <c r="G494"/>
  <c r="G493" s="1"/>
  <c r="H859" i="7"/>
  <c r="H858" s="1"/>
  <c r="G859"/>
  <c r="G858" s="1"/>
  <c r="H489" i="3"/>
  <c r="G474"/>
  <c r="F423" i="2" s="1"/>
  <c r="G462" i="3"/>
  <c r="G453" s="1"/>
  <c r="I433"/>
  <c r="G423"/>
  <c r="F285" i="2" s="1"/>
  <c r="H418" i="3"/>
  <c r="G280" i="2" s="1"/>
  <c r="G418" i="3"/>
  <c r="F280" i="2" s="1"/>
  <c r="H417" i="3"/>
  <c r="H414"/>
  <c r="G276" i="2" s="1"/>
  <c r="G413" i="3"/>
  <c r="G411"/>
  <c r="F273" i="2" s="1"/>
  <c r="H369" i="3"/>
  <c r="G367"/>
  <c r="F229" i="2" s="1"/>
  <c r="G364" i="3"/>
  <c r="G362"/>
  <c r="F224" i="2" s="1"/>
  <c r="G361" i="3"/>
  <c r="I325"/>
  <c r="I324" s="1"/>
  <c r="I323" s="1"/>
  <c r="H325"/>
  <c r="H324" s="1"/>
  <c r="H323" s="1"/>
  <c r="G325"/>
  <c r="G324" s="1"/>
  <c r="G323" s="1"/>
  <c r="F404" i="2"/>
  <c r="F403" s="1"/>
  <c r="G310" i="3"/>
  <c r="F395" i="2" s="1"/>
  <c r="F394" s="1"/>
  <c r="G263" i="3"/>
  <c r="F450" i="2" s="1"/>
  <c r="F449" s="1"/>
  <c r="F448" s="1"/>
  <c r="G248" i="3"/>
  <c r="F427" i="2" s="1"/>
  <c r="G247" i="3"/>
  <c r="F426" i="2" s="1"/>
  <c r="H357"/>
  <c r="G357"/>
  <c r="I221" i="3"/>
  <c r="H356" i="2" s="1"/>
  <c r="H355" s="1"/>
  <c r="H221" i="3"/>
  <c r="G356" i="2" s="1"/>
  <c r="F188"/>
  <c r="F187" s="1"/>
  <c r="F178" s="1"/>
  <c r="G157" i="3"/>
  <c r="F162" i="2" s="1"/>
  <c r="F161" s="1"/>
  <c r="F160" s="1"/>
  <c r="H154" i="3"/>
  <c r="H148"/>
  <c r="G153" i="2" s="1"/>
  <c r="G152" s="1"/>
  <c r="E62" i="4" s="1"/>
  <c r="F149" i="2"/>
  <c r="F148" s="1"/>
  <c r="D61" i="4" s="1"/>
  <c r="H82" i="3"/>
  <c r="G87" i="2" s="1"/>
  <c r="G86" s="1"/>
  <c r="G82" s="1"/>
  <c r="E20" i="1" s="1"/>
  <c r="G81" i="2"/>
  <c r="G80" s="1"/>
  <c r="G67" i="3"/>
  <c r="F72" i="2" s="1"/>
  <c r="F71" s="1"/>
  <c r="G53" i="3"/>
  <c r="F58" i="2" s="1"/>
  <c r="F57" s="1"/>
  <c r="I39" i="3"/>
  <c r="H44" i="2" s="1"/>
  <c r="H43" s="1"/>
  <c r="H37" s="1"/>
  <c r="H39" i="3"/>
  <c r="G44" i="2" s="1"/>
  <c r="G43" s="1"/>
  <c r="G37" s="1"/>
  <c r="I28" i="3"/>
  <c r="I27" s="1"/>
  <c r="I26" s="1"/>
  <c r="G28"/>
  <c r="G27" s="1"/>
  <c r="G26" s="1"/>
  <c r="I22"/>
  <c r="H19" i="2" s="1"/>
  <c r="G11" i="3"/>
  <c r="F13" i="2" s="1"/>
  <c r="G89" i="3" l="1"/>
  <c r="D63" i="4"/>
  <c r="F63"/>
  <c r="F330" i="2"/>
  <c r="F329" s="1"/>
  <c r="D35" i="1" s="1"/>
  <c r="D85" i="4"/>
  <c r="H60" i="2"/>
  <c r="F9" i="4"/>
  <c r="F8" s="1"/>
  <c r="F68" i="2"/>
  <c r="D55" i="4"/>
  <c r="F326" i="2"/>
  <c r="F325" s="1"/>
  <c r="D34" i="1" s="1"/>
  <c r="D86" i="4"/>
  <c r="G355" i="2"/>
  <c r="G333" s="1"/>
  <c r="F60"/>
  <c r="D9" i="4"/>
  <c r="D8" s="1"/>
  <c r="G330" i="2"/>
  <c r="G329" s="1"/>
  <c r="E35" i="1" s="1"/>
  <c r="E85" i="4"/>
  <c r="G60" i="2"/>
  <c r="E9" i="4"/>
  <c r="H347" i="2"/>
  <c r="H333" s="1"/>
  <c r="F44" i="4"/>
  <c r="F43" s="1"/>
  <c r="G326" i="2"/>
  <c r="G325" s="1"/>
  <c r="E34" i="1" s="1"/>
  <c r="E86" i="4"/>
  <c r="F389" i="2"/>
  <c r="F374" s="1"/>
  <c r="D39" i="1" s="1"/>
  <c r="D120" i="4"/>
  <c r="H330" i="2"/>
  <c r="H329" s="1"/>
  <c r="F35" i="1" s="1"/>
  <c r="F85" i="4"/>
  <c r="G68" i="2"/>
  <c r="E55" i="4"/>
  <c r="H68" i="2"/>
  <c r="F55" i="4"/>
  <c r="H326" i="2"/>
  <c r="H325" s="1"/>
  <c r="F34" i="1" s="1"/>
  <c r="F86" i="4"/>
  <c r="G374" i="2"/>
  <c r="H161" i="3"/>
  <c r="G161"/>
  <c r="I161"/>
  <c r="H89"/>
  <c r="H88" s="1"/>
  <c r="I89"/>
  <c r="I88" s="1"/>
  <c r="D113" i="4"/>
  <c r="F113"/>
  <c r="G76" i="2"/>
  <c r="E19" i="1" s="1"/>
  <c r="E113" i="4"/>
  <c r="E117"/>
  <c r="F117"/>
  <c r="D36"/>
  <c r="D45"/>
  <c r="D48"/>
  <c r="G90" i="2"/>
  <c r="G89" s="1"/>
  <c r="E21" i="1" s="1"/>
  <c r="H90" i="2"/>
  <c r="H89" s="1"/>
  <c r="F21" i="1" s="1"/>
  <c r="F90" i="2"/>
  <c r="F89" s="1"/>
  <c r="D21" i="1" s="1"/>
  <c r="G305" i="2"/>
  <c r="E33" i="1" s="1"/>
  <c r="H295" i="3"/>
  <c r="G472"/>
  <c r="G471" s="1"/>
  <c r="F421" i="2"/>
  <c r="F420" s="1"/>
  <c r="F416" s="1"/>
  <c r="D44" i="1" s="1"/>
  <c r="H305" i="2"/>
  <c r="F33" i="1" s="1"/>
  <c r="G88" i="3"/>
  <c r="I132"/>
  <c r="H137" i="2"/>
  <c r="H103" i="3"/>
  <c r="H102" s="1"/>
  <c r="G103"/>
  <c r="G102" s="1"/>
  <c r="I103"/>
  <c r="I102" s="1"/>
  <c r="F32" i="4"/>
  <c r="E32"/>
  <c r="D32"/>
  <c r="D67"/>
  <c r="F67"/>
  <c r="E67"/>
  <c r="F43" i="2"/>
  <c r="G873" i="7"/>
  <c r="E14" i="1"/>
  <c r="H38" i="3"/>
  <c r="H32" s="1"/>
  <c r="F14" i="1"/>
  <c r="I38" i="3"/>
  <c r="I32" s="1"/>
  <c r="G369"/>
  <c r="H398" i="2"/>
  <c r="I369" i="3"/>
  <c r="F65" i="4"/>
  <c r="H873" i="7"/>
  <c r="H411" i="3"/>
  <c r="G273" i="2" s="1"/>
  <c r="I489" i="3"/>
  <c r="H454" i="2" s="1"/>
  <c r="H453" s="1"/>
  <c r="H452" s="1"/>
  <c r="E65" i="4"/>
  <c r="D65"/>
  <c r="H433" i="3"/>
  <c r="G303" i="2" s="1"/>
  <c r="G470" i="3"/>
  <c r="G469" s="1"/>
  <c r="G468" s="1"/>
  <c r="I474"/>
  <c r="H423" i="2" s="1"/>
  <c r="F23" i="1"/>
  <c r="F29"/>
  <c r="F28" s="1"/>
  <c r="E26"/>
  <c r="G63" i="2"/>
  <c r="F873" i="7"/>
  <c r="H23" i="3"/>
  <c r="G20" i="2" s="1"/>
  <c r="F425"/>
  <c r="F424" s="1"/>
  <c r="D45" i="1" s="1"/>
  <c r="F234" i="2"/>
  <c r="H234"/>
  <c r="I470" i="3"/>
  <c r="I469" s="1"/>
  <c r="I468" s="1"/>
  <c r="F859" i="7"/>
  <c r="F858" s="1"/>
  <c r="G863"/>
  <c r="G862" s="1"/>
  <c r="G857" s="1"/>
  <c r="G856" s="1"/>
  <c r="G855" s="1"/>
  <c r="G82" i="3"/>
  <c r="I82"/>
  <c r="G221"/>
  <c r="F356" i="2" s="1"/>
  <c r="F355" s="1"/>
  <c r="F333" s="1"/>
  <c r="G234"/>
  <c r="H410" i="3"/>
  <c r="H413"/>
  <c r="G417"/>
  <c r="F321" i="2"/>
  <c r="G446" i="3"/>
  <c r="F324" i="2" s="1"/>
  <c r="F369"/>
  <c r="F368" s="1"/>
  <c r="H470" i="3"/>
  <c r="H469" s="1"/>
  <c r="H468" s="1"/>
  <c r="H474"/>
  <c r="G423" i="2" s="1"/>
  <c r="G478" i="3"/>
  <c r="G477" s="1"/>
  <c r="G476" s="1"/>
  <c r="F28" i="2"/>
  <c r="F27" s="1"/>
  <c r="I478" i="3"/>
  <c r="I477" s="1"/>
  <c r="I476" s="1"/>
  <c r="H28" i="2"/>
  <c r="H27" s="1"/>
  <c r="G489" i="3"/>
  <c r="F863" i="7"/>
  <c r="F862" s="1"/>
  <c r="G497" i="3"/>
  <c r="H863" i="7"/>
  <c r="I497" i="3"/>
  <c r="G23"/>
  <c r="F20" i="2" s="1"/>
  <c r="I23" i="3"/>
  <c r="H20" i="2" s="1"/>
  <c r="H18" s="1"/>
  <c r="G410" i="3"/>
  <c r="G156"/>
  <c r="G155" s="1"/>
  <c r="G309"/>
  <c r="D117" i="4" s="1"/>
  <c r="H81" i="3"/>
  <c r="H220"/>
  <c r="H219" s="1"/>
  <c r="I238"/>
  <c r="I237" s="1"/>
  <c r="I233" s="1"/>
  <c r="I220"/>
  <c r="I219" s="1"/>
  <c r="H25" i="2"/>
  <c r="H24" s="1"/>
  <c r="H23" s="1"/>
  <c r="F11" i="1" s="1"/>
  <c r="F25" i="2"/>
  <c r="F24" s="1"/>
  <c r="F23" s="1"/>
  <c r="D11" i="1" s="1"/>
  <c r="G182" i="3"/>
  <c r="G173" s="1"/>
  <c r="H153"/>
  <c r="H75"/>
  <c r="H71" s="1"/>
  <c r="G52"/>
  <c r="G143"/>
  <c r="G262"/>
  <c r="G261" s="1"/>
  <c r="G260" s="1"/>
  <c r="H28"/>
  <c r="G154"/>
  <c r="F223" i="2"/>
  <c r="F222" s="1"/>
  <c r="G360" i="3"/>
  <c r="F226" i="2"/>
  <c r="F225" s="1"/>
  <c r="D89" i="4" s="1"/>
  <c r="G363" i="3"/>
  <c r="G366"/>
  <c r="H228" i="2"/>
  <c r="H227" s="1"/>
  <c r="I365" i="3"/>
  <c r="F275" i="2"/>
  <c r="G414" i="3"/>
  <c r="F276" i="2" s="1"/>
  <c r="G279"/>
  <c r="G278" s="1"/>
  <c r="H416" i="3"/>
  <c r="G422"/>
  <c r="H303" i="2"/>
  <c r="F301"/>
  <c r="F300" s="1"/>
  <c r="G430" i="3"/>
  <c r="F365" i="2"/>
  <c r="F364" s="1"/>
  <c r="G454"/>
  <c r="G453" s="1"/>
  <c r="G452" s="1"/>
  <c r="H488" i="3"/>
  <c r="H487" s="1"/>
  <c r="H486" s="1"/>
  <c r="H496"/>
  <c r="H492" s="1"/>
  <c r="H491" s="1"/>
  <c r="H490" s="1"/>
  <c r="G31" i="2"/>
  <c r="G30" s="1"/>
  <c r="H147" i="3"/>
  <c r="G66"/>
  <c r="G246"/>
  <c r="G245" s="1"/>
  <c r="H238"/>
  <c r="H237" s="1"/>
  <c r="H233" s="1"/>
  <c r="G317"/>
  <c r="G159" i="2"/>
  <c r="G158" s="1"/>
  <c r="G137" s="1"/>
  <c r="D28" i="4"/>
  <c r="F28"/>
  <c r="E36"/>
  <c r="E48"/>
  <c r="F45"/>
  <c r="G428" i="2"/>
  <c r="E47" i="1"/>
  <c r="E46" s="1"/>
  <c r="H158" i="3"/>
  <c r="H290"/>
  <c r="E43" i="4"/>
  <c r="G314" i="3"/>
  <c r="D73" i="4"/>
  <c r="I314" i="3"/>
  <c r="I313" s="1"/>
  <c r="F73" i="4"/>
  <c r="I216" i="3"/>
  <c r="I215" s="1"/>
  <c r="G216"/>
  <c r="G215" s="1"/>
  <c r="H63"/>
  <c r="E54" i="4"/>
  <c r="H58" i="3"/>
  <c r="E21" i="4"/>
  <c r="I55" i="3"/>
  <c r="G55"/>
  <c r="H216"/>
  <c r="H215" s="1"/>
  <c r="I63"/>
  <c r="F54" i="4"/>
  <c r="G63" i="3"/>
  <c r="D54" i="4"/>
  <c r="H55" i="3"/>
  <c r="E8" i="4"/>
  <c r="F428" i="2"/>
  <c r="D47" i="1"/>
  <c r="D46" s="1"/>
  <c r="H78" i="3"/>
  <c r="E63" i="4"/>
  <c r="I155" i="3"/>
  <c r="G158"/>
  <c r="I158"/>
  <c r="G290"/>
  <c r="D43" i="4"/>
  <c r="H314" i="3"/>
  <c r="H313" s="1"/>
  <c r="E73" i="4"/>
  <c r="F42" i="1"/>
  <c r="H428" i="2"/>
  <c r="F47" i="1"/>
  <c r="F46" s="1"/>
  <c r="H447" i="2"/>
  <c r="F52" i="1"/>
  <c r="F51" s="1"/>
  <c r="F447" i="2"/>
  <c r="D52" i="1"/>
  <c r="D51" s="1"/>
  <c r="F49"/>
  <c r="F48" s="1"/>
  <c r="H440" i="2"/>
  <c r="D49" i="1"/>
  <c r="D48" s="1"/>
  <c r="F440" i="2"/>
  <c r="G447"/>
  <c r="E52" i="1"/>
  <c r="E51" s="1"/>
  <c r="E49"/>
  <c r="E48" s="1"/>
  <c r="G440" i="2"/>
  <c r="E10" i="4"/>
  <c r="F21"/>
  <c r="D21"/>
  <c r="F10"/>
  <c r="D10"/>
  <c r="E28"/>
  <c r="F36"/>
  <c r="F48"/>
  <c r="E45"/>
  <c r="I58" i="3"/>
  <c r="G399" i="2"/>
  <c r="E40" i="1" s="1"/>
  <c r="E23"/>
  <c r="F399" i="2"/>
  <c r="D40" i="1" s="1"/>
  <c r="H399" i="2"/>
  <c r="F40" i="1" s="1"/>
  <c r="G45" i="3"/>
  <c r="H45"/>
  <c r="H44" s="1"/>
  <c r="G58"/>
  <c r="I45"/>
  <c r="I44" s="1"/>
  <c r="G50" i="2"/>
  <c r="G49" s="1"/>
  <c r="E16" i="1" s="1"/>
  <c r="F26"/>
  <c r="D26"/>
  <c r="H63" i="2"/>
  <c r="H59" s="1"/>
  <c r="F63"/>
  <c r="H50"/>
  <c r="H49" s="1"/>
  <c r="F16" i="1" s="1"/>
  <c r="F50" i="2"/>
  <c r="F49" s="1"/>
  <c r="D16" i="1" s="1"/>
  <c r="H13" i="3"/>
  <c r="G16" i="2"/>
  <c r="G15" s="1"/>
  <c r="G21"/>
  <c r="F14"/>
  <c r="F12" s="1"/>
  <c r="H14"/>
  <c r="G13"/>
  <c r="I18" i="3"/>
  <c r="I17" s="1"/>
  <c r="H10" i="2"/>
  <c r="H9" s="1"/>
  <c r="H8" s="1"/>
  <c r="F8" i="1" s="1"/>
  <c r="G13" i="3"/>
  <c r="F21" i="2"/>
  <c r="F16"/>
  <c r="F15" s="1"/>
  <c r="I13" i="3"/>
  <c r="H21" i="2"/>
  <c r="H16"/>
  <c r="H15" s="1"/>
  <c r="G14"/>
  <c r="H13"/>
  <c r="H18" i="3"/>
  <c r="H17" s="1"/>
  <c r="G10" i="2"/>
  <c r="G9" s="1"/>
  <c r="G8" s="1"/>
  <c r="E8" i="1" s="1"/>
  <c r="G448" i="3"/>
  <c r="G447" s="1"/>
  <c r="I448"/>
  <c r="I447" s="1"/>
  <c r="G277"/>
  <c r="I277"/>
  <c r="I276" s="1"/>
  <c r="G332"/>
  <c r="G331" s="1"/>
  <c r="G330" s="1"/>
  <c r="I332"/>
  <c r="I331" s="1"/>
  <c r="I330" s="1"/>
  <c r="H448"/>
  <c r="H447" s="1"/>
  <c r="H332"/>
  <c r="H331" s="1"/>
  <c r="H330" s="1"/>
  <c r="I304"/>
  <c r="H304"/>
  <c r="H277"/>
  <c r="G267"/>
  <c r="I267"/>
  <c r="I266" s="1"/>
  <c r="H267"/>
  <c r="H191"/>
  <c r="G191"/>
  <c r="I191"/>
  <c r="I254"/>
  <c r="I253" s="1"/>
  <c r="G78"/>
  <c r="I78"/>
  <c r="G237"/>
  <c r="H84"/>
  <c r="G84"/>
  <c r="G254"/>
  <c r="G253" s="1"/>
  <c r="G356"/>
  <c r="I356"/>
  <c r="H359"/>
  <c r="I396"/>
  <c r="H356"/>
  <c r="G10"/>
  <c r="I10"/>
  <c r="H10"/>
  <c r="H254"/>
  <c r="H253" s="1"/>
  <c r="I415"/>
  <c r="H322"/>
  <c r="G322"/>
  <c r="I322"/>
  <c r="H396"/>
  <c r="F59" i="2" l="1"/>
  <c r="F48" s="1"/>
  <c r="G59"/>
  <c r="G48" s="1"/>
  <c r="G277"/>
  <c r="E88" i="4"/>
  <c r="E87" s="1"/>
  <c r="H221" i="2"/>
  <c r="F90" i="4"/>
  <c r="F87" s="1"/>
  <c r="G127" i="2"/>
  <c r="G126" s="1"/>
  <c r="H127"/>
  <c r="H126" s="1"/>
  <c r="F37"/>
  <c r="D14" i="1" s="1"/>
  <c r="I122" i="3"/>
  <c r="I121" s="1"/>
  <c r="F857" i="7"/>
  <c r="F872"/>
  <c r="F897"/>
  <c r="F896" s="1"/>
  <c r="H872"/>
  <c r="H897"/>
  <c r="H896" s="1"/>
  <c r="G872"/>
  <c r="G897"/>
  <c r="G896" s="1"/>
  <c r="I198" i="3"/>
  <c r="H198"/>
  <c r="G19"/>
  <c r="G18" s="1"/>
  <c r="G17" s="1"/>
  <c r="F359" i="2"/>
  <c r="D37" i="1" s="1"/>
  <c r="D84" i="4"/>
  <c r="E18" i="1"/>
  <c r="G233" i="3"/>
  <c r="H396" i="2"/>
  <c r="H374" s="1"/>
  <c r="H862" i="7"/>
  <c r="H857" s="1"/>
  <c r="H856" s="1"/>
  <c r="H855" s="1"/>
  <c r="G467" i="3"/>
  <c r="I472"/>
  <c r="I471" s="1"/>
  <c r="I467" s="1"/>
  <c r="H421" i="2"/>
  <c r="H420" s="1"/>
  <c r="H416" s="1"/>
  <c r="F44" i="1" s="1"/>
  <c r="F56" i="4"/>
  <c r="G190" i="3"/>
  <c r="G189" s="1"/>
  <c r="I190"/>
  <c r="I189" s="1"/>
  <c r="H190"/>
  <c r="H189" s="1"/>
  <c r="E84" i="4"/>
  <c r="E56"/>
  <c r="H132" i="3"/>
  <c r="H194" i="2"/>
  <c r="F415"/>
  <c r="F413" s="1"/>
  <c r="F412" s="1"/>
  <c r="D43" i="1" s="1"/>
  <c r="D41" s="1"/>
  <c r="I311" i="3"/>
  <c r="I294" s="1"/>
  <c r="I293" s="1"/>
  <c r="F36" i="1"/>
  <c r="I9" i="3"/>
  <c r="I8" s="1"/>
  <c r="I7" s="1"/>
  <c r="G304"/>
  <c r="G294" s="1"/>
  <c r="H77"/>
  <c r="G415" i="2"/>
  <c r="G413" s="1"/>
  <c r="G412" s="1"/>
  <c r="E43" i="1" s="1"/>
  <c r="I488" i="3"/>
  <c r="I487" s="1"/>
  <c r="I486" s="1"/>
  <c r="I475" s="1"/>
  <c r="F17" i="1"/>
  <c r="F15" s="1"/>
  <c r="H48" i="2"/>
  <c r="E17" i="1"/>
  <c r="E15" s="1"/>
  <c r="D17"/>
  <c r="D15" s="1"/>
  <c r="D38"/>
  <c r="G54" i="3"/>
  <c r="F320" i="2"/>
  <c r="F856" i="7"/>
  <c r="F855" s="1"/>
  <c r="I359" i="3"/>
  <c r="H415"/>
  <c r="E36" i="1"/>
  <c r="G313" i="3"/>
  <c r="H12" i="2"/>
  <c r="H11" s="1"/>
  <c r="F9" i="1" s="1"/>
  <c r="H9" i="3"/>
  <c r="H8" s="1"/>
  <c r="H7" s="1"/>
  <c r="H415" i="2"/>
  <c r="H413" s="1"/>
  <c r="H412" s="1"/>
  <c r="H276" i="3"/>
  <c r="G44"/>
  <c r="H21"/>
  <c r="H20" s="1"/>
  <c r="I21"/>
  <c r="I20" s="1"/>
  <c r="I16" s="1"/>
  <c r="F274" i="2"/>
  <c r="D83" i="4" s="1"/>
  <c r="E54" i="1"/>
  <c r="E53" s="1"/>
  <c r="G451" i="2"/>
  <c r="G301"/>
  <c r="G300" s="1"/>
  <c r="H430" i="3"/>
  <c r="F272" i="2"/>
  <c r="F271" s="1"/>
  <c r="D82" i="4" s="1"/>
  <c r="G409" i="3"/>
  <c r="F54" i="1"/>
  <c r="F53" s="1"/>
  <c r="H451" i="2"/>
  <c r="H478" i="3"/>
  <c r="H477" s="1"/>
  <c r="H476" s="1"/>
  <c r="H475" s="1"/>
  <c r="G28" i="2"/>
  <c r="G27" s="1"/>
  <c r="G26" s="1"/>
  <c r="E12" i="1" s="1"/>
  <c r="H301" i="2"/>
  <c r="H300" s="1"/>
  <c r="I430" i="3"/>
  <c r="F284" i="2"/>
  <c r="F283" s="1"/>
  <c r="G421" i="3"/>
  <c r="G231" i="2"/>
  <c r="G230" s="1"/>
  <c r="H368" i="3"/>
  <c r="H342" s="1"/>
  <c r="F231" i="2"/>
  <c r="F230" s="1"/>
  <c r="G368" i="3"/>
  <c r="F228" i="2"/>
  <c r="F227" s="1"/>
  <c r="G365" i="3"/>
  <c r="F159" i="2"/>
  <c r="F158" s="1"/>
  <c r="F137" s="1"/>
  <c r="G153" i="3"/>
  <c r="D56" i="4" s="1"/>
  <c r="G25" i="2"/>
  <c r="G24" s="1"/>
  <c r="G23" s="1"/>
  <c r="E11" i="1" s="1"/>
  <c r="H27" i="3"/>
  <c r="H26" s="1"/>
  <c r="F263" i="2"/>
  <c r="F262" s="1"/>
  <c r="D77" i="4" s="1"/>
  <c r="G400" i="3"/>
  <c r="H231" i="2"/>
  <c r="H230" s="1"/>
  <c r="I368" i="3"/>
  <c r="H31" i="2"/>
  <c r="H30" s="1"/>
  <c r="H26" s="1"/>
  <c r="F12" i="1" s="1"/>
  <c r="I496" i="3"/>
  <c r="I492" s="1"/>
  <c r="I491" s="1"/>
  <c r="I490" s="1"/>
  <c r="F31" i="2"/>
  <c r="F30" s="1"/>
  <c r="F26" s="1"/>
  <c r="D12" i="1" s="1"/>
  <c r="G496" i="3"/>
  <c r="G492" s="1"/>
  <c r="G491" s="1"/>
  <c r="G490" s="1"/>
  <c r="F454" i="2"/>
  <c r="F453" s="1"/>
  <c r="F452" s="1"/>
  <c r="G488" i="3"/>
  <c r="G487" s="1"/>
  <c r="G486" s="1"/>
  <c r="G475" s="1"/>
  <c r="H472"/>
  <c r="H471" s="1"/>
  <c r="H467" s="1"/>
  <c r="G421" i="2"/>
  <c r="G420" s="1"/>
  <c r="G416" s="1"/>
  <c r="F279"/>
  <c r="F278" s="1"/>
  <c r="D88" i="4" s="1"/>
  <c r="G416" i="3"/>
  <c r="G275" i="2"/>
  <c r="G274" s="1"/>
  <c r="E83" i="4" s="1"/>
  <c r="H412" i="3"/>
  <c r="G272" i="2"/>
  <c r="G271" s="1"/>
  <c r="E82" i="4" s="1"/>
  <c r="H409" i="3"/>
  <c r="F260" i="2"/>
  <c r="F259" s="1"/>
  <c r="G397" i="3"/>
  <c r="D36" i="1"/>
  <c r="G220" i="3"/>
  <c r="G219" s="1"/>
  <c r="G198" s="1"/>
  <c r="H87" i="2"/>
  <c r="H86" s="1"/>
  <c r="H82" s="1"/>
  <c r="F20" i="1" s="1"/>
  <c r="I81" i="3"/>
  <c r="I77" s="1"/>
  <c r="F87" i="2"/>
  <c r="F86" s="1"/>
  <c r="F82" s="1"/>
  <c r="D20" i="1" s="1"/>
  <c r="G81" i="3"/>
  <c r="G77" s="1"/>
  <c r="H81" i="2"/>
  <c r="H80" s="1"/>
  <c r="H76" s="1"/>
  <c r="I75" i="3"/>
  <c r="I71" s="1"/>
  <c r="F81" i="2"/>
  <c r="F80" s="1"/>
  <c r="G75" i="3"/>
  <c r="G71" s="1"/>
  <c r="F19" i="2"/>
  <c r="F18" s="1"/>
  <c r="F17" s="1"/>
  <c r="D10" i="1" s="1"/>
  <c r="G21" i="3"/>
  <c r="G20" s="1"/>
  <c r="G412"/>
  <c r="G443"/>
  <c r="G435" s="1"/>
  <c r="G276"/>
  <c r="G373" i="2"/>
  <c r="E39" i="1"/>
  <c r="E38" s="1"/>
  <c r="D23"/>
  <c r="G194" i="2"/>
  <c r="E29" i="1"/>
  <c r="E28" s="1"/>
  <c r="F194" i="2"/>
  <c r="D29" i="1"/>
  <c r="D28" s="1"/>
  <c r="G75" i="2"/>
  <c r="F84" i="4"/>
  <c r="F373" i="2"/>
  <c r="G9" i="3"/>
  <c r="G8" s="1"/>
  <c r="G7" s="1"/>
  <c r="F11" i="2"/>
  <c r="D9" i="1" s="1"/>
  <c r="H17" i="2"/>
  <c r="G18"/>
  <c r="G17" s="1"/>
  <c r="E10" i="1" s="1"/>
  <c r="G12" i="2"/>
  <c r="G11" s="1"/>
  <c r="H266" i="3"/>
  <c r="I54"/>
  <c r="I43" s="1"/>
  <c r="G266"/>
  <c r="H54"/>
  <c r="H43" s="1"/>
  <c r="H294"/>
  <c r="H293" s="1"/>
  <c r="I265"/>
  <c r="I408"/>
  <c r="H204" i="2" l="1"/>
  <c r="F123" i="4"/>
  <c r="F221" i="2"/>
  <c r="D90" i="4"/>
  <c r="D87" s="1"/>
  <c r="F258" i="2"/>
  <c r="D76" i="4"/>
  <c r="D75" s="1"/>
  <c r="F204" i="2"/>
  <c r="F127"/>
  <c r="F126" s="1"/>
  <c r="E25" i="1"/>
  <c r="E24" s="1"/>
  <c r="F25"/>
  <c r="F24" s="1"/>
  <c r="H122" i="3"/>
  <c r="H121" s="1"/>
  <c r="F76" i="2"/>
  <c r="D19" i="1" s="1"/>
  <c r="D18" s="1"/>
  <c r="G16" i="3"/>
  <c r="F10" i="2"/>
  <c r="F9" s="1"/>
  <c r="F8" s="1"/>
  <c r="D8" i="1" s="1"/>
  <c r="D7" s="1"/>
  <c r="F39"/>
  <c r="F38" s="1"/>
  <c r="H373" i="2"/>
  <c r="D81" i="4"/>
  <c r="F305" i="2"/>
  <c r="D33" i="1" s="1"/>
  <c r="G204" i="2"/>
  <c r="E31" i="1" s="1"/>
  <c r="I342" i="3"/>
  <c r="F32" i="1"/>
  <c r="F408" i="2"/>
  <c r="G132" i="3"/>
  <c r="G293"/>
  <c r="H265"/>
  <c r="H264" s="1"/>
  <c r="H70"/>
  <c r="G43"/>
  <c r="H16"/>
  <c r="G396"/>
  <c r="G265"/>
  <c r="G408"/>
  <c r="G270" i="2"/>
  <c r="F277"/>
  <c r="G70" i="3"/>
  <c r="F43" i="1"/>
  <c r="F41" s="1"/>
  <c r="H408" i="2"/>
  <c r="G359" i="3"/>
  <c r="G342" s="1"/>
  <c r="G415"/>
  <c r="F270" i="2"/>
  <c r="D31" i="1"/>
  <c r="F31"/>
  <c r="E81" i="4"/>
  <c r="E123" s="1"/>
  <c r="H408" i="3"/>
  <c r="E44" i="1"/>
  <c r="E41" s="1"/>
  <c r="G408" i="2"/>
  <c r="I70" i="3"/>
  <c r="I15" s="1"/>
  <c r="F19" i="1"/>
  <c r="F18" s="1"/>
  <c r="H75" i="2"/>
  <c r="D54" i="1"/>
  <c r="D53" s="1"/>
  <c r="F451" i="2"/>
  <c r="H7"/>
  <c r="F10" i="1"/>
  <c r="F7" s="1"/>
  <c r="G7" i="2"/>
  <c r="E9" i="1"/>
  <c r="E7" s="1"/>
  <c r="I264" i="3"/>
  <c r="D123" i="4" l="1"/>
  <c r="G122" i="3"/>
  <c r="G121" s="1"/>
  <c r="G15" s="1"/>
  <c r="F75" i="2"/>
  <c r="G341" i="3"/>
  <c r="G340" s="1"/>
  <c r="F7" i="2"/>
  <c r="H868" i="7"/>
  <c r="H15" i="3"/>
  <c r="H341"/>
  <c r="H340" s="1"/>
  <c r="H203" i="2"/>
  <c r="H455" s="1"/>
  <c r="F30" i="1"/>
  <c r="F55" s="1"/>
  <c r="G264" i="3"/>
  <c r="I341"/>
  <c r="I340" s="1"/>
  <c r="I500" s="1"/>
  <c r="G868" i="7"/>
  <c r="F203" i="2"/>
  <c r="D25" i="1"/>
  <c r="D24" s="1"/>
  <c r="E32"/>
  <c r="E30" s="1"/>
  <c r="E55" s="1"/>
  <c r="G203" i="2"/>
  <c r="G455" s="1"/>
  <c r="H500" i="3" l="1"/>
  <c r="F868" i="7"/>
  <c r="G500" i="3"/>
  <c r="D32" i="1"/>
  <c r="D30" s="1"/>
  <c r="D55" s="1"/>
  <c r="F455" i="2"/>
</calcChain>
</file>

<file path=xl/sharedStrings.xml><?xml version="1.0" encoding="utf-8"?>
<sst xmlns="http://schemas.openxmlformats.org/spreadsheetml/2006/main" count="7871" uniqueCount="995">
  <si>
    <t>(тыс.рублей)</t>
  </si>
  <si>
    <t>Наименование</t>
  </si>
  <si>
    <t>Ведомство</t>
  </si>
  <si>
    <t>2024 год</t>
  </si>
  <si>
    <t>1</t>
  </si>
  <si>
    <t>2</t>
  </si>
  <si>
    <t>3</t>
  </si>
  <si>
    <t>4</t>
  </si>
  <si>
    <t>5</t>
  </si>
  <si>
    <t>6</t>
  </si>
  <si>
    <t>7</t>
  </si>
  <si>
    <t>8</t>
  </si>
  <si>
    <t>Ольховская районная Дума</t>
  </si>
  <si>
    <t>901</t>
  </si>
  <si>
    <t/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</si>
  <si>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</si>
  <si>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</si>
  <si>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</si>
  <si>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</si>
  <si>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Непрограммное направление обеспечения деятельности органов местного самоуправления</t>
  </si>
  <si>
    <t>90 0 00 00000</t>
  </si>
  <si>
    <t>Обеспечение деятельности органов местного самоуправления</t>
  </si>
  <si>
    <t>90 0 00 00020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</si>
  <si>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</si>
  <si>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</si>
  <si>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</si>
  <si>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</si>
  <si>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Депутаты представительного органа</t>
  </si>
  <si>
    <t>90 0 00 00040</t>
  </si>
  <si>
    <t>Непрогаммые расходы органов местного самоуправления</t>
  </si>
  <si>
    <t>99 0 00 00000</t>
  </si>
  <si>
    <t>Уплата налогов и сборов</t>
  </si>
  <si>
    <t>99 0 00 80140</t>
  </si>
  <si>
    <t>Иные бюджетные ассигнования</t>
  </si>
  <si>
    <t>800</t>
  </si>
  <si>
    <t>АДМИНИСТРАЦИЯ ОЛЬХОВСКОГО МУНИЦИПАЛЬНОГО РАЙОНА ВОЛГОГРАДСКОЙ ОБЛАСТИ</t>
  </si>
  <si>
    <t>902</t>
  </si>
  <si>
    <t>Функционирование высшего должностного лица субъекта Российской Федерации и муниципального образования</t>
  </si>
  <si>
    <t>0102</t>
  </si>
  <si>
    <t>Глава  Ольховского муниципального района</t>
  </si>
  <si>
    <t>90 0 00 00010</t>
  </si>
  <si>
    <t>Функционирование Правительства Р.Ф., высших исполнительных  органов государственной власти субъектов Р.Ф., местных администраций</t>
  </si>
  <si>
    <t>0104</t>
  </si>
  <si>
    <t>Закупка товаров, работ и услуг для государственных (муниципальных) нужд</t>
  </si>
  <si>
    <t>Обеспечение деятельности территориальной административной комиссии</t>
  </si>
  <si>
    <t>90 0 00 70010</t>
  </si>
  <si>
    <t>Обеспечение деятельности органов опеки и попечительства</t>
  </si>
  <si>
    <t>90 0 00 70020</t>
  </si>
  <si>
    <t>Обеспечение деятельности комиссии по делам несовершеннолетних и защите их прав</t>
  </si>
  <si>
    <t>90 0 00 70030</t>
  </si>
  <si>
    <t>Хранение, комплектование, учет и использование архивных документов и архивных фондов, отнесенных к составу архивного фонда Волгоградской области</t>
  </si>
  <si>
    <t>90 0 00 70040</t>
  </si>
  <si>
    <t>Судебная система</t>
  </si>
  <si>
    <t>0105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</si>
  <si>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</t>
  </si>
  <si>
    <t>99 0 00 51200</t>
  </si>
  <si>
    <t>Резервный фонд</t>
  </si>
  <si>
    <t>0111</t>
  </si>
  <si>
    <t>99 0 00 80670</t>
  </si>
  <si>
    <t>Другие  общегосударственные вопросы</t>
  </si>
  <si>
    <t>0113</t>
  </si>
  <si>
    <t>Обеспечение деятельности Хозяйственно-эксплуатационной службы</t>
  </si>
  <si>
    <t>99 0 00 00080</t>
  </si>
  <si>
    <t>Социальное обеспечение и иные выплаты населению</t>
  </si>
  <si>
    <t>300</t>
  </si>
  <si>
    <t>Обеспечение деятельности многофункционального центра</t>
  </si>
  <si>
    <t>99 0 00 00280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</si>
  <si>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</t>
  </si>
  <si>
    <t>99 0 00 59320</t>
  </si>
  <si>
    <t>Предоставление субсидии хозяйственно-эксплуатационной конторе</t>
  </si>
  <si>
    <t>99 0 00 60400</t>
  </si>
  <si>
    <t>Предоставление субсидий бюджетным, автономным учреждениям и иным некоммерческим организациям</t>
  </si>
  <si>
    <t>600</t>
  </si>
  <si>
    <t>Членские взносы в Ассоциацию совета муниципальных образований</t>
  </si>
  <si>
    <t>99 0 00 80020</t>
  </si>
  <si>
    <t>Исполнение судебных актов казенными учреждениями</t>
  </si>
  <si>
    <t xml:space="preserve">99 0 00 80870 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</si>
  <si>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</si>
  <si>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</si>
  <si>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</si>
  <si>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</si>
  <si>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02 0 00 00000</t>
  </si>
  <si>
    <t>Проведение мероприятий в рамках реализации муниципальной программы</t>
  </si>
  <si>
    <t>02 0 00 20030</t>
  </si>
  <si>
    <t>Приобретение материальных резервов</t>
  </si>
  <si>
    <t>02 0 01 20030</t>
  </si>
  <si>
    <t>Обучение должностных лиц</t>
  </si>
  <si>
    <t>02 0 04 20030</t>
  </si>
  <si>
    <t>Приобретение печатной продукции</t>
  </si>
  <si>
    <t>02 0 05 20030</t>
  </si>
  <si>
    <t>Непрограммные расходы органов местного самоуправления</t>
  </si>
  <si>
    <t>Мероприятия по гражданской обороне, предотвращению и ликвидации последствий чрезвычайных ситуаций</t>
  </si>
  <si>
    <t>99 0 00 23020</t>
  </si>
  <si>
    <t>Проведение работ по пропитке деревянных конструкций огнезащитным составом</t>
  </si>
  <si>
    <t>Приобретение сертифицированных противопожарных дверей</t>
  </si>
  <si>
    <t>Приобретение датчиков ИП212-141 автоматической пожарной сигнализации</t>
  </si>
  <si>
    <t>Установка автоматической пожарной сигнализации в котельных помещениях</t>
  </si>
  <si>
    <t>Другие вопросы в области национальной безопасности и правоохранительной деятельности</t>
  </si>
  <si>
    <t>0314</t>
  </si>
  <si>
    <t>01 0 00 00000</t>
  </si>
  <si>
    <t>01 0 00 20030</t>
  </si>
  <si>
    <t>Приобретение плакатов</t>
  </si>
  <si>
    <t>01 0 01 20030</t>
  </si>
  <si>
    <t>04 0 00 00000</t>
  </si>
  <si>
    <t>04 0 00 20030</t>
  </si>
  <si>
    <t>04 0 01 20030</t>
  </si>
  <si>
    <t>Повышение эффективности деятельности общественных организаций правоохранительной направленности</t>
  </si>
  <si>
    <t>04 0 03 20030</t>
  </si>
  <si>
    <t>21 0 00 00000</t>
  </si>
  <si>
    <t>21 0 00 20030</t>
  </si>
  <si>
    <t>Приобретение плакатов антикоррупционной направленности</t>
  </si>
  <si>
    <t>21 0 01 20030</t>
  </si>
  <si>
    <t>Обеспечение деятельности Муниципального казенного учреждения "Единая дежурно-диспетчерская служба администрации Ольховского муниципального района Волгоградской области"</t>
  </si>
  <si>
    <t>99 0 00 00090</t>
  </si>
  <si>
    <t>НАЦИОНАЛЬНАЯ ЭКОНОМИКА</t>
  </si>
  <si>
    <t>0400</t>
  </si>
  <si>
    <t>Сельское хозяйство и рыболовство</t>
  </si>
  <si>
    <t>0405</t>
  </si>
  <si>
    <t>Предупреждение и ликвидация болезней животных, их лечение, защита населения от болезней, общих для человека и животных, в части организации и проведения мероприятий по отлову, содержанию и уничтожению безнадзорных животных</t>
  </si>
  <si>
    <t xml:space="preserve">99 0 00 70270 </t>
  </si>
  <si>
    <t>Транспорт</t>
  </si>
  <si>
    <t>0408</t>
  </si>
  <si>
    <t>26 0 00 00000</t>
  </si>
  <si>
    <t>26 0 00 20030</t>
  </si>
  <si>
    <t>Транспортное обеспечение населения автомобильным транспортом по муниципальным маршрутам регулярных перевозок по регулируемым тарифам на территории Ольховского муниципального района</t>
  </si>
  <si>
    <t>26 0 01 20030</t>
  </si>
  <si>
    <t>Закупка товаров, работ и услуг для  обеспечениягосударственных (муниципальных) нужд</t>
  </si>
  <si>
    <t>Непрограммые расходы органов местного самоуправления</t>
  </si>
  <si>
    <t>Закупка товаров, работ и услуг для обеспечениягосударственных (муниципальных) нужд</t>
  </si>
  <si>
    <t>Компенсация (возмещение) выпадающих доходов по регулированию транспортых тарифов</t>
  </si>
  <si>
    <t>99 0 00 70820</t>
  </si>
  <si>
    <t>Дорожное хозяйство (дорожные фонды)</t>
  </si>
  <si>
    <t>0409</t>
  </si>
  <si>
    <t>Строительство, модернизация, ремонт и содержание автомобильных дорог общего пользования Ольховского муниципального района</t>
  </si>
  <si>
    <t>99 0 00 45030</t>
  </si>
  <si>
    <t>Реализация мероприятий в сфере дорожной деятельности</t>
  </si>
  <si>
    <t>99 0 00 S1740</t>
  </si>
  <si>
    <t>Закупка товаров, работ и услуг для государственных (муниципальных) нужд (районные средства)</t>
  </si>
  <si>
    <t>Закупка товаров, работ и услуг для государственных (муниципальных) нужд (областные средства)</t>
  </si>
  <si>
    <t>Реализация мероприятий, связанных с организацией освещения улично-дорожной сети населенных пунктов</t>
  </si>
  <si>
    <t>99 0 00 S1930</t>
  </si>
  <si>
    <t>Связь и информатика</t>
  </si>
  <si>
    <t>0410</t>
  </si>
  <si>
    <t>29 0 00 00000</t>
  </si>
  <si>
    <t>29 0 00 20030</t>
  </si>
  <si>
    <t>Приобретение и монтаж сертифицированного серверного и сетевого оборудования, высокоскоростной вычислительной техники, оборудования для актового зала и средств связи</t>
  </si>
  <si>
    <t>29 0 01 20030</t>
  </si>
  <si>
    <t>Приобретение криптографических средств обработки информации для работы в региональном  сегменте  СМЭВ</t>
  </si>
  <si>
    <t>29 0 02 20030</t>
  </si>
  <si>
    <t>Приобретение антивирусного программного обеспечения</t>
  </si>
  <si>
    <t>29 0 04 20030</t>
  </si>
  <si>
    <t>Приобретение запасных частей к компьютерной технике, ремонт компьютерной техники, оргтехники</t>
  </si>
  <si>
    <t>29 0 06 20030</t>
  </si>
  <si>
    <t>Другие вопросы в области национальной экономики</t>
  </si>
  <si>
    <t>0412</t>
  </si>
  <si>
    <t>09 0 00 00000</t>
  </si>
  <si>
    <t xml:space="preserve">09 0 00 20030 </t>
  </si>
  <si>
    <t>Приобретение печатной продукции по пропаганде охраны труда</t>
  </si>
  <si>
    <t>09 0 03 20030</t>
  </si>
  <si>
    <t xml:space="preserve">200 </t>
  </si>
  <si>
    <t>Приобретение сплит-систем в рабочих кабинетах</t>
  </si>
  <si>
    <t>09 0 04 20030</t>
  </si>
  <si>
    <t>Организация и проведение аттестации рабочих мест</t>
  </si>
  <si>
    <t>09 0 05 20030</t>
  </si>
  <si>
    <t>28 0 00 00000</t>
  </si>
  <si>
    <t>28 0 00 20030</t>
  </si>
  <si>
    <t>Межевание земельных участков</t>
  </si>
  <si>
    <t>28 0 01 20030</t>
  </si>
  <si>
    <t>Муниципальная программ"Подготовка проектно - сметной документации по обеспечению инженерной инфраструктурой перспективных зон застройки с. Ольховка Ольховского муниципального района Волгоградской области на 2021-2023 годы"</t>
  </si>
  <si>
    <t>39 0 00 00000</t>
  </si>
  <si>
    <t>ЖИЛИЩНО-КОММУНАЛЬНОЕ ХОЗЯЙСТВО</t>
  </si>
  <si>
    <t>0500</t>
  </si>
  <si>
    <t>Коммунальное хозяйство</t>
  </si>
  <si>
    <t>0502</t>
  </si>
  <si>
    <t>25 0 00 00000</t>
  </si>
  <si>
    <t>25 0 00 20030</t>
  </si>
  <si>
    <t>Приобретение необходимых материалов и проведение работ по замене устаревшего оборудования, изношенных водопроводных труб системы водоснабжения</t>
  </si>
  <si>
    <t>25 0 01 20030</t>
  </si>
  <si>
    <t>Модернизация устаревшего оборудования системы водоснабжения: приобретение и установка  водонапорных башен</t>
  </si>
  <si>
    <t>25 0 02 20030</t>
  </si>
  <si>
    <t>Приобретение и монтаж оборудования для доочистки воды</t>
  </si>
  <si>
    <t>Приобретение шкафа управления насосами ШУН 5 4 кВт 5*8,5А с частотным преобразователем ЧРП для центрального водозабора с.Ольховка</t>
  </si>
  <si>
    <t>25 0 11 20030</t>
  </si>
  <si>
    <t xml:space="preserve"> 25 0 F5 52430</t>
  </si>
  <si>
    <t>Капитальные вложения в объекты государственной (муниципальной) собственности (областные средства)</t>
  </si>
  <si>
    <t>400</t>
  </si>
  <si>
    <t>Капитальные вложения в объекты государственной (муниципальной) собственности (районные средства)</t>
  </si>
  <si>
    <t>Проектирование сетей инженерной инфраструктуры с.Ольховка  в пос. Газовиков и улицам 70 лет Победы и Кленовая.</t>
  </si>
  <si>
    <t>39 0 03 20420</t>
  </si>
  <si>
    <t>Муниципальная программа "Разработка и внесение изменений в документы территориального планирования и градостроительного зонирования сельских поселений, расположенных на территории Ольховского муниципального района Волгоградской области на 2022-2024 годы"</t>
  </si>
  <si>
    <t>41 0 00 00000</t>
  </si>
  <si>
    <t>41 0 00 20030</t>
  </si>
  <si>
    <t>Разработка и внесение в генеральные планы и правила землепользования и застройки сельских поселений, расположенных на территории Ольховского муниципального района Волгоградской области на 2022-2024 годы</t>
  </si>
  <si>
    <t>41 0 01 20030</t>
  </si>
  <si>
    <t>Муниципальная программа " Развитие системы водоотведения Ольховского муниципального района Волгоградской области на 2022-2024 годы"</t>
  </si>
  <si>
    <t>42 0 00 00000</t>
  </si>
  <si>
    <t>42 0 00 20030</t>
  </si>
  <si>
    <t>Приобретение необходимых материалов по замене устаревшего оборудования, изношенных канализационных труб системы водоотведения Ольховского муниципального района</t>
  </si>
  <si>
    <t>42 0 01 20030</t>
  </si>
  <si>
    <t>Приобретение и поставка материалов и комплектующих изделий для системы водоотведения из напорных полиэтиленовых труб для прокладки новой канализационной трубы с.Ольховка</t>
  </si>
  <si>
    <t>42 0 02 20030</t>
  </si>
  <si>
    <t>Строительство новой "малой" КНС в п.Газовиков с.Ольховка</t>
  </si>
  <si>
    <t>42 0 03 20030</t>
  </si>
  <si>
    <t>Компенсация (возмещение) выпадающих доходов ресурсоснабжающих организаций, связанных с приминением ими социальных тарифов (цен) на коммунальные ресурсы (услуги) и услуги технического водоснабжения, поставляемого населению</t>
  </si>
  <si>
    <t>99 0 00 70510</t>
  </si>
  <si>
    <t>Субсидии некомерческим организациям(за исключением государственные (муниципальных) учреждений)</t>
  </si>
  <si>
    <t>Благоустройство</t>
  </si>
  <si>
    <t>0503</t>
  </si>
  <si>
    <t>Содержание объектов благоустройства</t>
  </si>
  <si>
    <t xml:space="preserve">0503 </t>
  </si>
  <si>
    <t>99 0 00 72270</t>
  </si>
  <si>
    <t>500</t>
  </si>
  <si>
    <t>99 0 00 S2270</t>
  </si>
  <si>
    <t xml:space="preserve">ОХРАНА  ОКРУЖАЮЩЕЙ СРЕДЫ </t>
  </si>
  <si>
    <t>0600</t>
  </si>
  <si>
    <t>Другие вопросы в области охраны окружающей среды</t>
  </si>
  <si>
    <t>0605</t>
  </si>
  <si>
    <t>07 0 00 00000</t>
  </si>
  <si>
    <t>07 0 00 20030</t>
  </si>
  <si>
    <t>07 0 01 20030</t>
  </si>
  <si>
    <t>07 0 02 20030</t>
  </si>
  <si>
    <t>07 0 03 20030</t>
  </si>
  <si>
    <t>ОБРАЗОВАНИЕ</t>
  </si>
  <si>
    <t>0700</t>
  </si>
  <si>
    <t>Общее образование</t>
  </si>
  <si>
    <t>0702</t>
  </si>
  <si>
    <t>Профессиональная подготовка, переподготовка и повышение квалификации</t>
  </si>
  <si>
    <t>0705</t>
  </si>
  <si>
    <t>Муниципальная  программа  "Подготовка кадров для органов местного самоуправления, муниципальных учреждений Ольховского муниципального района Волгоградской области на период 2021-2023 годы"</t>
  </si>
  <si>
    <t>38 0 00 00000</t>
  </si>
  <si>
    <t>Повышение квалификации работников органов местного самоуправления Ольховского муниципального района</t>
  </si>
  <si>
    <t>38 0 04 20030</t>
  </si>
  <si>
    <t>Высшее образование</t>
  </si>
  <si>
    <t>0706</t>
  </si>
  <si>
    <t>38 0 02 30010</t>
  </si>
  <si>
    <t>Молодежная политика и оздоровление детей</t>
  </si>
  <si>
    <t>0707</t>
  </si>
  <si>
    <t>СОЦИАЛЬНАЯ ПОЛИТИКА</t>
  </si>
  <si>
    <t>1000</t>
  </si>
  <si>
    <t>Пенсионное обеспечение</t>
  </si>
  <si>
    <t>1001</t>
  </si>
  <si>
    <t>Непрограммные расходы  органов местного самоуправления</t>
  </si>
  <si>
    <t>Доплаты к пенсиям муниципальных служащих</t>
  </si>
  <si>
    <t>99 0 00 10010</t>
  </si>
  <si>
    <t>Социальное обеспечение населения</t>
  </si>
  <si>
    <t>1003</t>
  </si>
  <si>
    <t>Предоставление субсидий гражданам на оплату жилья и коммунальных услуг</t>
  </si>
  <si>
    <t>99 0 00 70530</t>
  </si>
  <si>
    <t>Социальные обеспечение и иные выплаты населению</t>
  </si>
  <si>
    <t>Охрана семьи и детства</t>
  </si>
  <si>
    <t>1004</t>
  </si>
  <si>
    <t>Субвенции бюджетам муниципальных районов и городских округов на финансовое обеспечение отдельных государственных полномочий Волгоградской области по обеспечению жилыми помещениями детей-сирот и детей,  оставшихся без попечения родителей, лиц из числа детей-сирот и детей, оставшихся без попечения родителей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</si>
  <si>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</si>
  <si>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</si>
  <si>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</si>
  <si>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</si>
  <si>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</si>
  <si>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</si>
  <si>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 xml:space="preserve">СРЕДСТВА МАССОВОЙ ИНФОРМАЦИИ </t>
  </si>
  <si>
    <t>1200</t>
  </si>
  <si>
    <t xml:space="preserve">Периодическая печать и издательства </t>
  </si>
  <si>
    <t>1202</t>
  </si>
  <si>
    <t>Предоставление субсидии Редакции газеты "Ольховские вести"</t>
  </si>
  <si>
    <t>99 0 00 60000</t>
  </si>
  <si>
    <t>99 0 00 60060</t>
  </si>
  <si>
    <t>Предоставление субсидии Редакции газеты "Ольховские вести" на выполнение муниципального задания</t>
  </si>
  <si>
    <t>99 0 00 60080</t>
  </si>
  <si>
    <t>Субсидия на софинансирование расходных обязательств, возникающих в связи с доведением до сведения жителей муниципальных районов и (или) городских округов Волгоградской области официальной информации о социально-экономическом и культурном развитии муниципального района и (или) городского округа Волгоградской области, о развитии его общественной инфраструктуры и иной официальной информации</t>
  </si>
  <si>
    <t>99 0 00 S0840</t>
  </si>
  <si>
    <t>Другие вопросы в области средств массовой информации</t>
  </si>
  <si>
    <t>1204</t>
  </si>
  <si>
    <t>Размещение материалов в средствах массовой информации</t>
  </si>
  <si>
    <t>99 0 00 20060</t>
  </si>
  <si>
    <t>ОБСЛУЖИВАНИЕ ГОСУДАРСТВЕННОГО ( МУНИЦИПАЛЬНОГО )ДОЛГА</t>
  </si>
  <si>
    <t>1300</t>
  </si>
  <si>
    <t>Обслуживание государственного (муниципального) внутреннего долга</t>
  </si>
  <si>
    <t>1301</t>
  </si>
  <si>
    <t>Обслуживание государственного (муниципального) долга</t>
  </si>
  <si>
    <t>99 0 00 81350</t>
  </si>
  <si>
    <t>Обслуживание муниципального долга</t>
  </si>
  <si>
    <t>700</t>
  </si>
  <si>
    <t>ОТДЕЛ КУЛЬТУРЫ, СПОРТА И СОЦИАЛЬНОЙ ПОЛИТИКИ АДМИНИСТРАЦИИ ОЛЬХОВСКОГО МУНИЦИПАЛЬНОГО РАЙОНА</t>
  </si>
  <si>
    <t>912</t>
  </si>
  <si>
    <t>Дополнительное образование детей</t>
  </si>
  <si>
    <t>0703</t>
  </si>
  <si>
    <t>51 0 00 00000</t>
  </si>
  <si>
    <t>Предоставление субсидий бюджетным учреждениям культуры</t>
  </si>
  <si>
    <t>51 0 00 60050</t>
  </si>
  <si>
    <t>Реализация дополнительных предпрофессиональных общеобразовательных программ в области искусства, развитие кадрового потенциала</t>
  </si>
  <si>
    <t>51 0 01 60050</t>
  </si>
  <si>
    <t xml:space="preserve">Содержание имущества и улучшение материально- технической базы учреждения </t>
  </si>
  <si>
    <t>51 0 02 60050</t>
  </si>
  <si>
    <t>Проведение творческих мероприятий</t>
  </si>
  <si>
    <t>51 0 03 60050</t>
  </si>
  <si>
    <t>Дополнительное образование детей в сфере культуры и искусства</t>
  </si>
  <si>
    <t>99 0 00 60090</t>
  </si>
  <si>
    <t>Предоставление государственных социальных гарантий молодым специалистам, работающим в облатных государственных  и муниципальных учреждениях, расположенных в сельской местности</t>
  </si>
  <si>
    <t>99 0 00 70870</t>
  </si>
  <si>
    <t>Муниципальная программа "Патриотическое воспитание граждан в Ольховском муниципальном районе на 2022-2024 годы"</t>
  </si>
  <si>
    <t>11 0 00 00000</t>
  </si>
  <si>
    <t>11 0 00 20030</t>
  </si>
  <si>
    <t>Организационно методические меры совершенствования системы патриотического воспитания</t>
  </si>
  <si>
    <t>11 0 01 20030</t>
  </si>
  <si>
    <t>Мероприятия календарных и памятных дат</t>
  </si>
  <si>
    <t>11 0 02 20030</t>
  </si>
  <si>
    <t>Культурно-досуговые мероприятия гражданско-патриотической направленности</t>
  </si>
  <si>
    <t>11 0 03 20030</t>
  </si>
  <si>
    <t>Организация и проведение военно-патриотических и военно-спортивных мероприятий</t>
  </si>
  <si>
    <t>11 0 04 20030</t>
  </si>
  <si>
    <t>Подготовка по основам безопасности жизнедеятельности и военной службы учащейся молодежи, прикладная физическая подготовка по основам военно-технической и специальной подготовки</t>
  </si>
  <si>
    <t>11 0 05 20030</t>
  </si>
  <si>
    <t>Совершенствование материально-технической базы патриотического воспитания</t>
  </si>
  <si>
    <t>11 0 07 20030</t>
  </si>
  <si>
    <t>12 0 00 00000</t>
  </si>
  <si>
    <t>12 0 00 20030</t>
  </si>
  <si>
    <t>Проведение мероприятий по профилактике наркомании</t>
  </si>
  <si>
    <t>12 0 01 20030</t>
  </si>
  <si>
    <t>КУЛЬТУРА, КИНЕМАТОГРАФИЯ</t>
  </si>
  <si>
    <t>0800</t>
  </si>
  <si>
    <t>Культура</t>
  </si>
  <si>
    <t>0801</t>
  </si>
  <si>
    <t>Муниципальная программа "Укрепление и развитие материально-технической базы учреждений клубного типа Ольховского муниципального района Волгоградской области на 2021-2023 годов"</t>
  </si>
  <si>
    <t>20 0 00 00000</t>
  </si>
  <si>
    <t>Обеспечение развития материально-технической базы муниципальных домов культуры</t>
  </si>
  <si>
    <t>20 0 02 00000</t>
  </si>
  <si>
    <t>52 0 00 00000</t>
  </si>
  <si>
    <t>52 0 00 60050</t>
  </si>
  <si>
    <t>52 0 01 60050</t>
  </si>
  <si>
    <t>52 0 02 60050</t>
  </si>
  <si>
    <t xml:space="preserve">600 </t>
  </si>
  <si>
    <t>52 0 03 60050</t>
  </si>
  <si>
    <t xml:space="preserve">912 </t>
  </si>
  <si>
    <t>Непрограммные расходы  учреждений культуры</t>
  </si>
  <si>
    <t xml:space="preserve">Предоставление субсидии бюджетным , автономным учреждениям и иным некоммерческим организациям </t>
  </si>
  <si>
    <t>Другие вопросы в области культуры, кинемотографии</t>
  </si>
  <si>
    <t>0804</t>
  </si>
  <si>
    <t>Муниципальная программа "Развитие туризма на территории Ольховского муниципального района на 2022-2024 годы"</t>
  </si>
  <si>
    <t>30 0 00 00000</t>
  </si>
  <si>
    <t>30 0 00 20030</t>
  </si>
  <si>
    <t>Информационно-методическая поддержка "Развитие туризма в Ольховском муниципальном районе"</t>
  </si>
  <si>
    <t>30 0 02 20030</t>
  </si>
  <si>
    <t xml:space="preserve">100    </t>
  </si>
  <si>
    <t xml:space="preserve">СОЦИАЛЬНАЯ ПОЛИТИКА </t>
  </si>
  <si>
    <t>Предоставление мер социальной поддержки по оплате жилья и коммунальных услуг специалистам учреждений культуры (библиотек, музеев, учреждений клубного типа) и учреждений кинематографии, работающим и проживающим в сельской местности, рабочих поселках.</t>
  </si>
  <si>
    <t>99 0 00 70450</t>
  </si>
  <si>
    <t>Муниципальная программа "Обеспечение жильем молодых семей по Ольховскому муниципальному району на 2022-2024 годы"</t>
  </si>
  <si>
    <t>14 0 00 00000</t>
  </si>
  <si>
    <t xml:space="preserve">Выдача молодым семьм в установленном порядке свидетельств о праве на приобретение жилья </t>
  </si>
  <si>
    <t>14 0 01 00000</t>
  </si>
  <si>
    <t>Обеспечение жильем молодых семей за счет средств районного и областного бюджета</t>
  </si>
  <si>
    <t>14 0 01 L4970</t>
  </si>
  <si>
    <t>Социальные обеспечение и иные выплаты населению районные средства</t>
  </si>
  <si>
    <t>Социальные обеспечение и иные выплаты населению областные средства</t>
  </si>
  <si>
    <t>15 0 00 00000</t>
  </si>
  <si>
    <t>15 0 00 20030</t>
  </si>
  <si>
    <t xml:space="preserve">Транспортные расходы на проведение физкультурно-оздоровительных мероприятий с населением и подростками </t>
  </si>
  <si>
    <t>15 0 01 20030</t>
  </si>
  <si>
    <t>Проведение физкультурно-оздоровительных мероприятий с населением и подростками</t>
  </si>
  <si>
    <t>15 0 02 20030</t>
  </si>
  <si>
    <t>Улучшение материально-технической базы физкультурно-спортивного комплекса</t>
  </si>
  <si>
    <t>15 0 03 20030</t>
  </si>
  <si>
    <t>ОТДЕЛ ПО ОБРАЗОВАНИЮ И МОЛОДЕЖНОЙ ПОЛИТИКИ  АДМИНИСТРАЦИИ ОЛЬХОВСКОГО МУНИЦИПАЛЬНОГО РАЙОНА ВОЛГОГРАДСКОЙ ОБЛАСТИ</t>
  </si>
  <si>
    <t>913</t>
  </si>
  <si>
    <t>Дошкольное образование</t>
  </si>
  <si>
    <t>0701</t>
  </si>
  <si>
    <t>Муниципальная программа"Ремонт зданий и благоустройство прилегающих территорий общеобразовательных учреждений Ольховского муниципального района  на  период 2019-2023 годы"</t>
  </si>
  <si>
    <t>31 0 00 00000</t>
  </si>
  <si>
    <t>Проведение работ по ремонту учреждений образования</t>
  </si>
  <si>
    <t>31 0 01 00000</t>
  </si>
  <si>
    <t>31 0 01 20030</t>
  </si>
  <si>
    <t xml:space="preserve">Закупка товаров, работ и услуг для государственных (муниципальных) нужд </t>
  </si>
  <si>
    <t>31 0 01 S1850</t>
  </si>
  <si>
    <t>40 0 00 00000</t>
  </si>
  <si>
    <t>Оплата труда с учетом обязательных начислений преподавателями (или) воспитателям, проводящим занятия, способствующие повышению финансовой грамотности детей 5-7 лет, 10-15 лет и учащихся 4-11 классов</t>
  </si>
  <si>
    <t>40 0 01 00000</t>
  </si>
  <si>
    <t xml:space="preserve">Проведение мероприятий в сфере дополнительного образования детей, способствующих  повышению   финансовой грамотности </t>
  </si>
  <si>
    <t>40 0 01 71170</t>
  </si>
  <si>
    <t>Подготовка, повышение квалификации преподавателей и (или) воспитателей, участвующих в проведении занятий</t>
  </si>
  <si>
    <t>40 0 02 00000</t>
  </si>
  <si>
    <t>40 0 02 71170</t>
  </si>
  <si>
    <t xml:space="preserve">Преобретение методических пособий, методической литературы, наглядных пособий и канцелярских товаров необходимых для проведения занятий </t>
  </si>
  <si>
    <t>40 0 03 00000</t>
  </si>
  <si>
    <t>40 0 03 71170</t>
  </si>
  <si>
    <t xml:space="preserve">Софинансировапние мероприятий по повышению финансовой грамотности детей </t>
  </si>
  <si>
    <t>40 0 03 S1170</t>
  </si>
  <si>
    <t>Пособия, компенсации и иные социальные выплаты гражданам, кроме публичных нормативных обязательств</t>
  </si>
  <si>
    <t>Питание дошкольных групп за счет родительской платы</t>
  </si>
  <si>
    <t>99 0 00 00081</t>
  </si>
  <si>
    <t>99 0 00 00083</t>
  </si>
  <si>
    <t>Организация бесплатного питания детей дошкольной группы, родители которых инвалиды 1-2 группы, в государственных или муниципальных образовательных организациях</t>
  </si>
  <si>
    <t>99 0 00 00087</t>
  </si>
  <si>
    <t xml:space="preserve">Предоставление субсидии бюджетным учреждениям образования  </t>
  </si>
  <si>
    <t>Осуществление образовательного процесса муниципальными дошкольными образовательными организациями</t>
  </si>
  <si>
    <t>99 0 00 70350</t>
  </si>
  <si>
    <t>Осуществление образовательного процесса муниципальными дошкольными образовательными организациями (педагогические работники)</t>
  </si>
  <si>
    <t>99 0 00 70351</t>
  </si>
  <si>
    <t>Осуществление образовательного процесса муниципальными дошкольными образовательными организациями ( прочий персонал)</t>
  </si>
  <si>
    <t>99 0 00 70352</t>
  </si>
  <si>
    <t>Осуществление образовательного процесса муниципальными дошкольными образовательными организациями ( учебный процесс)</t>
  </si>
  <si>
    <t>99 0 00 70353</t>
  </si>
  <si>
    <t>99 0 00 71170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</si>
  <si>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(областной бюджет)</t>
  </si>
  <si>
    <t>Предоставление субсидий бюджетным, автономным учреждениям и иным некоммерческим организациям (областной бюджет)</t>
  </si>
  <si>
    <t>99 0 00 S1170</t>
  </si>
  <si>
    <t>Реализация образовательных программ дошкольного образования муниципальными образовательными организациями</t>
  </si>
  <si>
    <t>99 0 00 71490</t>
  </si>
  <si>
    <t>Осуществление образовательного процесса муниципальными общеобразовательными организациями (педагогические работники)</t>
  </si>
  <si>
    <t>99 0 00 71491</t>
  </si>
  <si>
    <t>Осуществление образовательного процесса муниципальными общеобразовательными организациями ( прочий персонал)</t>
  </si>
  <si>
    <t>99 0 00 71492</t>
  </si>
  <si>
    <t>Осуществление образовательного процесса муниципальными  общеобразовательными  организациями ( учебный процесс)</t>
  </si>
  <si>
    <t>99 0 00 71493</t>
  </si>
  <si>
    <t>Исполнение судебных актов, госпошлина</t>
  </si>
  <si>
    <t>99 0 00 80870</t>
  </si>
  <si>
    <t xml:space="preserve"> 800</t>
  </si>
  <si>
    <t>Замена оконных блоков в образовательных учреждениях</t>
  </si>
  <si>
    <t>31 0 01 S0980</t>
  </si>
  <si>
    <t>Замена осветительных приборов в образовательных учреждениях</t>
  </si>
  <si>
    <t>31 0 01 S1840</t>
  </si>
  <si>
    <t>Предоставление субсидий бюджетным, автономным учреждениям и иным некоммерческим организациям (областные средства)</t>
  </si>
  <si>
    <t>Предоставление субсидий бюджетным, автономным учреждениям и иным некоммерческим организациям (районные средства)</t>
  </si>
  <si>
    <t>Проведение работ по благоустройству и содержанию прилегающих территорий учреждений социальной сферы</t>
  </si>
  <si>
    <t>31 0 02 00000</t>
  </si>
  <si>
    <t>Обустройство площадок для проведения торжественных линеек</t>
  </si>
  <si>
    <t>31 0 02 S1890</t>
  </si>
  <si>
    <t>Закупка товаров, работ и услуг для государственных (муниципальных) нужд (областной бюджет)</t>
  </si>
  <si>
    <t>Закупка товаров, работ и услуг для государственных (муниципальных) нужд (районный бюджет)</t>
  </si>
  <si>
    <t>Благоустройтво прилегающих территорий образовательных учреждений</t>
  </si>
  <si>
    <t>31 0 06 00000</t>
  </si>
  <si>
    <t>Модернизация спортивных площадок</t>
  </si>
  <si>
    <t>31 0 06 S1860</t>
  </si>
  <si>
    <t>Муниципальная программа "Обеспечение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Ольховского муниципального района в 2020-2023 годах"</t>
  </si>
  <si>
    <t>36 0 00 00000</t>
  </si>
  <si>
    <t>Ежемясячные денежные вознаграждения за классное руководство педагогическим работникам муниципальных общеобразовательных организаций</t>
  </si>
  <si>
    <t>36 0 01 00000</t>
  </si>
  <si>
    <t>Ежемясячное денежное вознаграждение за классное руководство педагогическим работникам</t>
  </si>
  <si>
    <t>36 0 01 53030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</si>
  <si>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(областные средства)</t>
  </si>
  <si>
    <t>37 0 00 00000</t>
  </si>
  <si>
    <t>Организация бесплатного горячего питания обучающимся 1-4 классов</t>
  </si>
  <si>
    <t>37 0 01 00000</t>
  </si>
  <si>
    <t>37 0 01 00086</t>
  </si>
  <si>
    <t xml:space="preserve">Предоставление субсидий бюджетным, автономным учреждениям и иным некоммерческим организациям </t>
  </si>
  <si>
    <t>37 0 01 L3040</t>
  </si>
  <si>
    <t>Предоставление частичной компенсации стоимости горячего питания обучающимся 5-11 классов</t>
  </si>
  <si>
    <t>37 0 02 00000</t>
  </si>
  <si>
    <t>37 0 02 60090</t>
  </si>
  <si>
    <t xml:space="preserve">Организация питания обучающихся (1-11 классы) в общеобразовательных организациях </t>
  </si>
  <si>
    <t>37 0 02 70370</t>
  </si>
  <si>
    <t xml:space="preserve">Подготовка, повышение квалификации преподавателей и (или) воспитателей, участвующих в проведении занятий </t>
  </si>
  <si>
    <t>Обеспечение горячим питанием учащихся за счет средств родительской платы</t>
  </si>
  <si>
    <t>99 0 00 00082</t>
  </si>
  <si>
    <t>Обеспечение бесплатным двухразовым горячим питанием обучающихся с ограниченными возможностями здоровья</t>
  </si>
  <si>
    <t>99 0 00 00084</t>
  </si>
  <si>
    <t>Компенсационные выплаты на питание детям из многодетных семей, обучающимся в 1-4 классах общеобразовательных организаций за счет  средств муниципального бюджета</t>
  </si>
  <si>
    <t>99 0 00 00085</t>
  </si>
  <si>
    <t>Софинансирование бесплатного питания воспитанников образовательных организаций, реализующих образовательную программу дошкольного образования на территории Ольховского муниципального района</t>
  </si>
  <si>
    <t>99 0 00 00086</t>
  </si>
  <si>
    <t>99 0 00 53030</t>
  </si>
  <si>
    <t>Предоставление субсидии бюджетным учреждениям образования</t>
  </si>
  <si>
    <t>99 0 00 70361</t>
  </si>
  <si>
    <t>99 0 00 70362</t>
  </si>
  <si>
    <t>99 0 00 70363</t>
  </si>
  <si>
    <t>99 0 00 70370</t>
  </si>
  <si>
    <t>99 0 00 L3040</t>
  </si>
  <si>
    <t>99 0 00 S1840</t>
  </si>
  <si>
    <t>Ремонт зданий и благоустройтво прилегающих территорий образовательных учреждений Ольховского муниципального района (ремонт кровли)</t>
  </si>
  <si>
    <t>99 0 00 S1850</t>
  </si>
  <si>
    <t>99 0 00 S1890</t>
  </si>
  <si>
    <t>Мероприятия по обеспечению механизма персонифицированного финансирования</t>
  </si>
  <si>
    <t>99 0 00 20070</t>
  </si>
  <si>
    <t xml:space="preserve">Молодежная политика </t>
  </si>
  <si>
    <t xml:space="preserve">Муниципальная  программа «Развитие молодежной политики на территории Ольховского муниципального района в 2021-2023 годах» </t>
  </si>
  <si>
    <t>13 0 00 00000</t>
  </si>
  <si>
    <t>13 0 00 20030</t>
  </si>
  <si>
    <t>Проведение мероприятий районного, регионального, всероссийского уровня по гражданскому и патриотическому воспитания молодежи</t>
  </si>
  <si>
    <t>13 0 01 20030</t>
  </si>
  <si>
    <t>Организация отдыха и оздоровления детей и подростков , оказавшихся в трудной жизненной ситуации</t>
  </si>
  <si>
    <t>13 0 02 20030</t>
  </si>
  <si>
    <t xml:space="preserve">Организация отдыха и оздоровление детей в каникулярный период в лагерях дневного пребывания на базе муниципальных образовательных организаций Волгоградской области </t>
  </si>
  <si>
    <t>99 0 00 S0390</t>
  </si>
  <si>
    <t>Другие вопросы в области образования</t>
  </si>
  <si>
    <t>0709</t>
  </si>
  <si>
    <t>Непрограмные расходы органов местного самоуправления</t>
  </si>
  <si>
    <t>Осуществление переданных полномочий сельских поселений</t>
  </si>
  <si>
    <t>99 0 00 00100</t>
  </si>
  <si>
    <t>Оплата жилого помещения и отдельных видов коммунальных услуг, предоставляемых педагогическим работникам образовательных учреждений, работающим и проживающим в сельской местности, рабочих поселках (поселках городского типа)</t>
  </si>
  <si>
    <t>99 0 00 70420</t>
  </si>
  <si>
    <t>Предоставление мер социальной поддержки по оплате жилья и коммунальных услуг работникам библиотек и медицинским работникам образовательных учреждений, работающим и проживающим в сельской местности, рабочих поселках (поселках городского типа)</t>
  </si>
  <si>
    <t>99 0 00 70430</t>
  </si>
  <si>
    <t>Выплата компенсации части родительской платы за содержание ребенка (присмотр и уход за ребенком) в муниципальных образовательных организациях, реализующих основную общеобразовательную программу дошкольного образования</t>
  </si>
  <si>
    <t>99 0 00 70340</t>
  </si>
  <si>
    <t>Выплата пособий по опеке и попечительству</t>
  </si>
  <si>
    <t>99 0 00 70400</t>
  </si>
  <si>
    <t>Вознаграждение за труд приемных родителей (патронатных воспитателей) и предоставление им мер социальной поддержки</t>
  </si>
  <si>
    <t>99 0 00 70410</t>
  </si>
  <si>
    <t>ОТДЕЛ ФИНАНСОВОГО ОБЕСПЕЧЕНИЯ АДМИНИСТРАЦИИ ОЛЬХОВСКОГО МУНИЦИПАЛЬНОГО РАЙОНА ВОЛГОГРАДСКОЙ ОБЛАСТИ</t>
  </si>
  <si>
    <t>927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</si>
  <si>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</si>
  <si>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</si>
  <si>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Другие общегосударственные вопросы</t>
  </si>
  <si>
    <t>Условно утвержденные расходы</t>
  </si>
  <si>
    <t>99 0 00 87000</t>
  </si>
  <si>
    <t xml:space="preserve">Межбюджетные трансферты общего характера бюджетам бюджетной системы Российской Федерации </t>
  </si>
  <si>
    <t>1400</t>
  </si>
  <si>
    <t>Прочие межбюджетные трансферты общего характера</t>
  </si>
  <si>
    <t>1403</t>
  </si>
  <si>
    <t>Межбюджетные трансферты бюджетам сельских поселений из бюджета муниципального района.</t>
  </si>
  <si>
    <t>99 0 00 01150</t>
  </si>
  <si>
    <t>Межбюджетные трансферты  на обеспечение сбалансированности местных бюджетов поселений</t>
  </si>
  <si>
    <t>99 0 00 71150</t>
  </si>
  <si>
    <t xml:space="preserve">Межбюджетные трансферты </t>
  </si>
  <si>
    <t xml:space="preserve">Межбюджетные трансферты на обеспечение сбалансированности местных бюджетов поселений софинансирование </t>
  </si>
  <si>
    <t>99 0 00 S1150</t>
  </si>
  <si>
    <t>Иные межбюджетные трансферты сельским поселениям</t>
  </si>
  <si>
    <t>99 0 00 88000</t>
  </si>
  <si>
    <t>КОНТРОЛЬНО-СЧЕТНЫЙ ОРГАН ОЛЬХОВСКОГО МУНИЦИПАЛЬНОГО РАЙОНА</t>
  </si>
  <si>
    <t>931</t>
  </si>
  <si>
    <t>Председатель контрольно-счетного органа</t>
  </si>
  <si>
    <t>90 0 00 00050</t>
  </si>
  <si>
    <t>ИТОГО</t>
  </si>
  <si>
    <t>ДЕФИЦИТ</t>
  </si>
  <si>
    <t>ПРОФИЦИТ</t>
  </si>
  <si>
    <t>Сумма</t>
  </si>
  <si>
    <t>Раздел, подраздел</t>
  </si>
  <si>
    <t>Целевая статья (муниципальная программа и непрограммное направление деятельности)</t>
  </si>
  <si>
    <t>ОЛЬХОВСКАЯ РАЙОННАЯ ДУМА</t>
  </si>
  <si>
    <t xml:space="preserve">90 0 00 </t>
  </si>
  <si>
    <t>90 0 00</t>
  </si>
  <si>
    <t>99 0 00</t>
  </si>
  <si>
    <t xml:space="preserve">99 0 00 </t>
  </si>
  <si>
    <t>Группа вида расходов</t>
  </si>
  <si>
    <t xml:space="preserve">02 0 00 </t>
  </si>
  <si>
    <t xml:space="preserve">02 0 01 </t>
  </si>
  <si>
    <t xml:space="preserve">02 0 04 </t>
  </si>
  <si>
    <t xml:space="preserve">02 0 05 </t>
  </si>
  <si>
    <t xml:space="preserve">03 0 01 </t>
  </si>
  <si>
    <t xml:space="preserve">03 0 02 </t>
  </si>
  <si>
    <t xml:space="preserve">03 0 04 </t>
  </si>
  <si>
    <t xml:space="preserve">03 0 05 </t>
  </si>
  <si>
    <t xml:space="preserve">01 0 00 </t>
  </si>
  <si>
    <t xml:space="preserve">01 0 01 </t>
  </si>
  <si>
    <t xml:space="preserve">04 0 00 </t>
  </si>
  <si>
    <t xml:space="preserve">04 0 01 </t>
  </si>
  <si>
    <t xml:space="preserve">04 0 03 </t>
  </si>
  <si>
    <t xml:space="preserve">21 0 00 </t>
  </si>
  <si>
    <t xml:space="preserve">21 0 01 </t>
  </si>
  <si>
    <t xml:space="preserve">26 0 00 </t>
  </si>
  <si>
    <t xml:space="preserve">26 0 01 </t>
  </si>
  <si>
    <t xml:space="preserve">29 0 00 </t>
  </si>
  <si>
    <t xml:space="preserve">29 0 01 </t>
  </si>
  <si>
    <t xml:space="preserve">29 0 02 </t>
  </si>
  <si>
    <t xml:space="preserve">29 0 04 </t>
  </si>
  <si>
    <t xml:space="preserve">29 0 06 </t>
  </si>
  <si>
    <t xml:space="preserve">09 0 00 </t>
  </si>
  <si>
    <t xml:space="preserve">09 0 03 </t>
  </si>
  <si>
    <t xml:space="preserve">09 0 04 </t>
  </si>
  <si>
    <t xml:space="preserve">09 0 05 </t>
  </si>
  <si>
    <t xml:space="preserve">28 0 00 </t>
  </si>
  <si>
    <t xml:space="preserve">28 0 01 </t>
  </si>
  <si>
    <t xml:space="preserve">39 0 00 </t>
  </si>
  <si>
    <t xml:space="preserve">25 0 00 </t>
  </si>
  <si>
    <t xml:space="preserve">25 0 01 </t>
  </si>
  <si>
    <t xml:space="preserve">25 0 02 </t>
  </si>
  <si>
    <t xml:space="preserve">25 0 08 </t>
  </si>
  <si>
    <t xml:space="preserve">25 0 10 </t>
  </si>
  <si>
    <t>25 0 11</t>
  </si>
  <si>
    <t xml:space="preserve"> 25 0 F5 </t>
  </si>
  <si>
    <t xml:space="preserve">Капитальные вложения в объекты государственной (муниципальной) собственности </t>
  </si>
  <si>
    <t xml:space="preserve">39 0 03 </t>
  </si>
  <si>
    <t xml:space="preserve">41 0 00 </t>
  </si>
  <si>
    <t xml:space="preserve">41 0 01 </t>
  </si>
  <si>
    <t xml:space="preserve">42 0 00 </t>
  </si>
  <si>
    <t xml:space="preserve">42 0 01 </t>
  </si>
  <si>
    <t xml:space="preserve">42 0 02 </t>
  </si>
  <si>
    <t xml:space="preserve">42 0 03 </t>
  </si>
  <si>
    <t>07 0 00</t>
  </si>
  <si>
    <t xml:space="preserve">07 0 01 </t>
  </si>
  <si>
    <t xml:space="preserve">07 0 02 </t>
  </si>
  <si>
    <t xml:space="preserve">07 0 03 </t>
  </si>
  <si>
    <t xml:space="preserve">38 0 00 </t>
  </si>
  <si>
    <t xml:space="preserve">38 0 04 </t>
  </si>
  <si>
    <t>38 0 02</t>
  </si>
  <si>
    <t xml:space="preserve">38 0 02 </t>
  </si>
  <si>
    <t xml:space="preserve">51 0 00 </t>
  </si>
  <si>
    <t xml:space="preserve">51 0 01 </t>
  </si>
  <si>
    <t xml:space="preserve">51 0 02 </t>
  </si>
  <si>
    <t xml:space="preserve">51 0 03 </t>
  </si>
  <si>
    <t>11 0 00</t>
  </si>
  <si>
    <t>11 0 01</t>
  </si>
  <si>
    <t xml:space="preserve">11 0 01 </t>
  </si>
  <si>
    <t xml:space="preserve">11 0 02 </t>
  </si>
  <si>
    <t xml:space="preserve">11 0 03 </t>
  </si>
  <si>
    <t xml:space="preserve">11 0 04 </t>
  </si>
  <si>
    <t xml:space="preserve">11 0 05 </t>
  </si>
  <si>
    <t xml:space="preserve">11 0 07 </t>
  </si>
  <si>
    <t xml:space="preserve">12 0 00 </t>
  </si>
  <si>
    <t xml:space="preserve">12 0 01 </t>
  </si>
  <si>
    <t xml:space="preserve">20 0 00 </t>
  </si>
  <si>
    <t xml:space="preserve">20 0 02 </t>
  </si>
  <si>
    <t xml:space="preserve">52 0 00 </t>
  </si>
  <si>
    <t xml:space="preserve">52 0 01 </t>
  </si>
  <si>
    <t xml:space="preserve">52 0 02 </t>
  </si>
  <si>
    <t xml:space="preserve">52 0 03 </t>
  </si>
  <si>
    <t xml:space="preserve">30 0 00 </t>
  </si>
  <si>
    <t xml:space="preserve">30 0 02 </t>
  </si>
  <si>
    <t xml:space="preserve">Социальные обеспечение и иные выплаты населению </t>
  </si>
  <si>
    <t xml:space="preserve">14 0 00 </t>
  </si>
  <si>
    <t xml:space="preserve">14 0 01 </t>
  </si>
  <si>
    <t xml:space="preserve">15 0 00 </t>
  </si>
  <si>
    <t xml:space="preserve">15 0 01 </t>
  </si>
  <si>
    <t xml:space="preserve">15 0 02 </t>
  </si>
  <si>
    <t xml:space="preserve">15 0 03 </t>
  </si>
  <si>
    <t xml:space="preserve">31 0 00 </t>
  </si>
  <si>
    <t xml:space="preserve">31 0 01 </t>
  </si>
  <si>
    <t xml:space="preserve">40 0 00 </t>
  </si>
  <si>
    <t>40 0 01</t>
  </si>
  <si>
    <t xml:space="preserve">40 0 01 </t>
  </si>
  <si>
    <t xml:space="preserve">40 0 02 </t>
  </si>
  <si>
    <t xml:space="preserve">40 0 03 </t>
  </si>
  <si>
    <t xml:space="preserve">31 0 02 </t>
  </si>
  <si>
    <t>31 0 02</t>
  </si>
  <si>
    <t xml:space="preserve">31 0 06 </t>
  </si>
  <si>
    <t>36 0 00</t>
  </si>
  <si>
    <t xml:space="preserve">36 0 01 </t>
  </si>
  <si>
    <t>36 0 01</t>
  </si>
  <si>
    <t xml:space="preserve">37 0 00 </t>
  </si>
  <si>
    <t xml:space="preserve">37 0 01 </t>
  </si>
  <si>
    <t xml:space="preserve">37 0 02 </t>
  </si>
  <si>
    <t>40 0 03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</si>
  <si>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</si>
  <si>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13 0 00</t>
  </si>
  <si>
    <t xml:space="preserve">13 0 01 </t>
  </si>
  <si>
    <t xml:space="preserve">13 0 02 </t>
  </si>
  <si>
    <t xml:space="preserve">       (тыс.рублей)</t>
  </si>
  <si>
    <t>Преобретение методических пособий, методической литературы, наглядных пособий и канцелярских товаров необходимых для проведения занятий</t>
  </si>
  <si>
    <t>Программа (подпрограмма)</t>
  </si>
  <si>
    <t>02 0 04</t>
  </si>
  <si>
    <t>03 0 00</t>
  </si>
  <si>
    <t>04 0 01</t>
  </si>
  <si>
    <t xml:space="preserve">07 0 00 </t>
  </si>
  <si>
    <t xml:space="preserve">11 0 00 </t>
  </si>
  <si>
    <t>11 0 03</t>
  </si>
  <si>
    <t>11 0 07</t>
  </si>
  <si>
    <t xml:space="preserve">13 0 00 </t>
  </si>
  <si>
    <t>13 0 02</t>
  </si>
  <si>
    <t>25 0 01</t>
  </si>
  <si>
    <t>25 0 08</t>
  </si>
  <si>
    <t xml:space="preserve">25 0 11 </t>
  </si>
  <si>
    <t>28 0 01</t>
  </si>
  <si>
    <t>29 0 02</t>
  </si>
  <si>
    <t xml:space="preserve"> 30 0 02 </t>
  </si>
  <si>
    <t>31 0 00</t>
  </si>
  <si>
    <t>37 0 01</t>
  </si>
  <si>
    <t>38 0 04</t>
  </si>
  <si>
    <t>Иные межбюджетные трансферты сельским поселениям (областной бюджет)</t>
  </si>
  <si>
    <t>Приобретение необходимых материалов и проведение работ по замене устаревшего оборудования, изношенных водопроводных труб системы водоснабжения Ольховского муниципального района</t>
  </si>
  <si>
    <t>2025 год</t>
  </si>
  <si>
    <t>Создание условий для предоставления транспортных услуг населению</t>
  </si>
  <si>
    <t>99 0 00 20330</t>
  </si>
  <si>
    <t>Разработка и утверждение проекта организации дорожного движения</t>
  </si>
  <si>
    <t>99 0 00 20500</t>
  </si>
  <si>
    <t>Обустройство площадок для монтажа оборудования доочистки питьевой воды</t>
  </si>
  <si>
    <t>99 0 00 20400</t>
  </si>
  <si>
    <t>Приобретение котла для МБОУ "Ольховская СШ"</t>
  </si>
  <si>
    <t>99 0 00 20700</t>
  </si>
  <si>
    <t>99 0 00 00070</t>
  </si>
  <si>
    <t>Субсидия на иные цели по обеспечению механизма персонифицированного финансирования дополнительного образования</t>
  </si>
  <si>
    <t>Муниципальная программа "Обеспечение безопасности дорожного движения в Ольховском муниципальном районе Волгоградской области на 2023-2025 годы"</t>
  </si>
  <si>
    <t>Муниципальная программа "Профилактика правонарушений,терроризма и эктремизма на территории Ольховского муниципального района на 2023-2025 гг."</t>
  </si>
  <si>
    <t>Муниципальная программа "Профилактика правонарушений, терроризма и эктремизма на территории Ольховского муниципального района на 2023-2025 гг."</t>
  </si>
  <si>
    <t>Муниципальная программа "Противодействие коррупции в Ольховском муниципальном районе на 2023-2025 годы"</t>
  </si>
  <si>
    <t>Муниципальная программа "Улучшение условий  и охраны труда в Ольховском муниципальном районе на 2023-2025 годы"</t>
  </si>
  <si>
    <t>Обучение по охране труда</t>
  </si>
  <si>
    <t>09 0 01 20030</t>
  </si>
  <si>
    <t>09 0 01</t>
  </si>
  <si>
    <t xml:space="preserve">0412 </t>
  </si>
  <si>
    <t>Денежные выплаты студентам очной формы обучения государственных образовательных учреждениях профессионального образования, обучающихся по договорам о целевом обучении, заключенным с администрацией Ольховского муниципального района</t>
  </si>
  <si>
    <t>Авторский надзор в части внесения изменений в проектно-сметную документацию за объектом "Реконструкция системы водоснабжения с. Ольховка Ольховского района"</t>
  </si>
  <si>
    <t>25 0 05 20030</t>
  </si>
  <si>
    <t xml:space="preserve">Реконструкции и системы водоснабжения с.Ольховка Ольховского района Волгоградской области: строительство системы водоподготовки </t>
  </si>
  <si>
    <t>25 0 05</t>
  </si>
  <si>
    <t xml:space="preserve">902 </t>
  </si>
  <si>
    <t>Реконструкция системы водоснабжения п.Нежинский Ольховского муниципального района Волгоградской области (проектирование)</t>
  </si>
  <si>
    <t>25 0 06</t>
  </si>
  <si>
    <t>Реконструкция системы водоснабжения с.Гусевка Ольховского муниципального района Волгоградской области (проектирование)</t>
  </si>
  <si>
    <t>Реконструкция системы водоснабжения с.Солодча Ольховского муниципального района Волгоградской области (проектирование)</t>
  </si>
  <si>
    <t>25 0 07</t>
  </si>
  <si>
    <t>25 0 10 S1970</t>
  </si>
  <si>
    <t>Приобретение и поставка материалов и комплектующих изделий для трубопроводов водоснабжения из напорных полиэтиленовых труб для прокладки новой водопроводной трубы в с.Ольховка Ольховского района Волгоградской области</t>
  </si>
  <si>
    <t>Приобретение и поставка железобетонных изделий для новой водопроводной системы в с.Ольховка Ольховского района Волгоградской области</t>
  </si>
  <si>
    <t>25 0 06 20030</t>
  </si>
  <si>
    <t>25 0 07 20030</t>
  </si>
  <si>
    <t>25 0 08 20030</t>
  </si>
  <si>
    <t>25 0 12 20030</t>
  </si>
  <si>
    <t>25 0 13 20030</t>
  </si>
  <si>
    <t xml:space="preserve">25 0 06 </t>
  </si>
  <si>
    <t xml:space="preserve">25 0 07 </t>
  </si>
  <si>
    <t xml:space="preserve">25 0 12 </t>
  </si>
  <si>
    <t xml:space="preserve">25 0 13 </t>
  </si>
  <si>
    <t xml:space="preserve">Проектирование сетей инженерной инфраструктуры </t>
  </si>
  <si>
    <t>Муниципальная программа "Охрана окружающей среды и рациональное природопользование на территории Ольховского муниципального района Волгоградской области на 2023-2025 годы"</t>
  </si>
  <si>
    <t>Утилизация отходов первого класса опасности (ртутсодержащих ламп) образующихся от хозяйственной и иной деятельности на территории муниципального района</t>
  </si>
  <si>
    <t>Проведение мероприятий по сбору, транспортировке накопленных отходов производства и потребления, образовавшихся от хозяйственной и иной деятельности с территории закрытых санкционированных свалок и размещение их на лицензионном полигоне</t>
  </si>
  <si>
    <t>Повышение мероприятий экологической направленности в целях повышения экологической культуры среди населения Ольховского муниципального района</t>
  </si>
  <si>
    <t>Муниципальная программа "Обеспечение пожарной безопасности  в образовательных учреждениях Ольховского района на 2023-2025 годы"</t>
  </si>
  <si>
    <t>03 0 07</t>
  </si>
  <si>
    <t>Перезарядка и приобретение огнетушителей</t>
  </si>
  <si>
    <t>Приобретение и установка системы голосового оповещения и управления людьми при чрезвычайных ситуациях</t>
  </si>
  <si>
    <t>Приобретение и установка камер видеонаблюдения</t>
  </si>
  <si>
    <t>03 0 09</t>
  </si>
  <si>
    <t>03 0 00 00000</t>
  </si>
  <si>
    <t>03 0 01 20030</t>
  </si>
  <si>
    <t>03 0 02 20030</t>
  </si>
  <si>
    <t>03 0 04 20030</t>
  </si>
  <si>
    <t>03 0 05 20030</t>
  </si>
  <si>
    <t>03 0 01 00000</t>
  </si>
  <si>
    <t>03 0 01 60030</t>
  </si>
  <si>
    <t>03 0 02 00000</t>
  </si>
  <si>
    <t>03 0 02 60030</t>
  </si>
  <si>
    <t>03 0 04 00000</t>
  </si>
  <si>
    <t>03 0 04 60030</t>
  </si>
  <si>
    <t>03 0 05 00000</t>
  </si>
  <si>
    <t>Предоставление субсидии бюджетным учреждениям образования для проведения мероприятий в рамках реализации муниципальной программы</t>
  </si>
  <si>
    <t>03 0 07 00000</t>
  </si>
  <si>
    <t>03 0 07 20030</t>
  </si>
  <si>
    <t>03 0 07 60030</t>
  </si>
  <si>
    <t>03 0 08 00000</t>
  </si>
  <si>
    <t>03 0 08 20030</t>
  </si>
  <si>
    <t>03 0 08 60030</t>
  </si>
  <si>
    <t>03 0 09 00000</t>
  </si>
  <si>
    <t>03 0 09 20030</t>
  </si>
  <si>
    <t>03 0 09 60030</t>
  </si>
  <si>
    <t xml:space="preserve">03 0 00 </t>
  </si>
  <si>
    <t xml:space="preserve">03 0 07 </t>
  </si>
  <si>
    <t xml:space="preserve">03 0 08 </t>
  </si>
  <si>
    <t xml:space="preserve">03 0 09 </t>
  </si>
  <si>
    <t>03 0 05</t>
  </si>
  <si>
    <t>31 0 01 60030</t>
  </si>
  <si>
    <t>Доплата из местного бюджета за  питания обучающимся 1-4 классов</t>
  </si>
  <si>
    <t>Частичная компенсации стоимости горячего питания обучающимся 5-11 классов</t>
  </si>
  <si>
    <t>37 0 02 00087</t>
  </si>
  <si>
    <t>Предоставление субсидии бюджетным учреждениям образования для частичной компенсации стоимости горячего питания обучающимся 5-11 классов</t>
  </si>
  <si>
    <t>Обеспечение деятельности казенных учреждений образования</t>
  </si>
  <si>
    <t>Обеспечение деятельности МЦ "Максимум"</t>
  </si>
  <si>
    <t>99 0 00 00050</t>
  </si>
  <si>
    <t>99 0 00 00060</t>
  </si>
  <si>
    <t>Обеспечение деятельности ЦБ О МОУ</t>
  </si>
  <si>
    <t>90 0 00 80140</t>
  </si>
  <si>
    <t>Питание детей-сирот</t>
  </si>
  <si>
    <t>99 0 00 00088</t>
  </si>
  <si>
    <t>Питание детей за счет местного бюджета в садах</t>
  </si>
  <si>
    <t>99 0 00 00089</t>
  </si>
  <si>
    <t>99 0 00 S1970</t>
  </si>
  <si>
    <t>Мероприятия по замене осветительных приборов в образовательных учреждениях</t>
  </si>
  <si>
    <t>Мероприятия по обустройству площадок для проведения торжественных линеек</t>
  </si>
  <si>
    <t>Замена и ремонт кровли образовательные учреждений</t>
  </si>
  <si>
    <t>ОБСЛУЖИВАНИЕ ГОСУДАРСТВЕННОГО ( МУНИЦИПАЛЬНОГО ) ДОЛГА</t>
  </si>
  <si>
    <t xml:space="preserve">Муниципальная программа "Комплексное развитие сельских территорий" </t>
  </si>
  <si>
    <t>Создание и обустройство спортивной и детской игровой площадки в селе Рыбинка Рыбинского сельского поселения Ольховского муниципального района Волгоградской области</t>
  </si>
  <si>
    <t>35 0 00 00000</t>
  </si>
  <si>
    <t>Иные субсидии некоммерческим организациям (за исключением государственных (муниципальных) учреждений)</t>
  </si>
  <si>
    <t xml:space="preserve">35 0 00 </t>
  </si>
  <si>
    <t>Летняя сцена для уличных мероприятий</t>
  </si>
  <si>
    <t>20 0 05</t>
  </si>
  <si>
    <t>20 0 05 00000</t>
  </si>
  <si>
    <t>Создание центров "Точка роста"</t>
  </si>
  <si>
    <t>Межбюджетные трансферты (районные средства)</t>
  </si>
  <si>
    <t>Межбюджетные трансферты (областные средства)</t>
  </si>
  <si>
    <t>Межбюджетные трансферты</t>
  </si>
  <si>
    <t>Предоставление субсидий бюджетным, автономным учреждениям и иным некоммерческим организациям (средства населения)</t>
  </si>
  <si>
    <t>Межбюджетные трансферты (средства населения)</t>
  </si>
  <si>
    <t>Организация горячего питания обучающихся 1-4 классов</t>
  </si>
  <si>
    <t>Осуществление органами местного самоуправления Волгоградской области государственных полномочий по увековечению памяти погибших при защите Отечества на территории Волгоградской области</t>
  </si>
  <si>
    <t>99 0 00 72370</t>
  </si>
  <si>
    <t xml:space="preserve">Иные межбюджетные трансферты бюджетам сельских поселений на решение вопросов местного значения в сфере дорожной деятельности в отношении автомобильных дорог общего пользования местного значения сельских поселений </t>
  </si>
  <si>
    <t>99 0 00 45050</t>
  </si>
  <si>
    <t>Иные межбюджетные трансферты сельским поселениям (районные средства)</t>
  </si>
  <si>
    <t xml:space="preserve">Иные межбюджетные трансферты </t>
  </si>
  <si>
    <t>99 0 00 60500</t>
  </si>
  <si>
    <t>99 0 00 R5990</t>
  </si>
  <si>
    <t>Подготовка проектов межевания земельных участков и проведение кадастровых работ</t>
  </si>
  <si>
    <t>Субсидии некомерческим организациям (за исключением государственные (муниципальных) учреждений)</t>
  </si>
  <si>
    <t>Предоставление субсидии МАУ "Ольховское БТИ"</t>
  </si>
  <si>
    <t>25 0 05 S2430</t>
  </si>
  <si>
    <t>25 0 05 00000</t>
  </si>
  <si>
    <t>Развитие социальной инфраструктуры</t>
  </si>
  <si>
    <t>99 0 00 71160</t>
  </si>
  <si>
    <t>99 0 00 72300</t>
  </si>
  <si>
    <t>Муниципальная программа "Обеспечение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Ольховского муниципального района в 2022-2024 годах"</t>
  </si>
  <si>
    <t>44 0 00 00000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</si>
  <si>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</si>
  <si>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913 </t>
  </si>
  <si>
    <t>44 0 ЕВ 51790</t>
  </si>
  <si>
    <t xml:space="preserve">44 0 00 </t>
  </si>
  <si>
    <t xml:space="preserve">44 0 ЕВ </t>
  </si>
  <si>
    <t>44 0 00</t>
  </si>
  <si>
    <t>44 0 ЕВ</t>
  </si>
  <si>
    <t>Молодежная политика</t>
  </si>
  <si>
    <t>Проведение независимой квалифицированной оценки стоимости имущества</t>
  </si>
  <si>
    <t>99 0 00 00180</t>
  </si>
  <si>
    <t xml:space="preserve">35 0 03 L5765 </t>
  </si>
  <si>
    <t xml:space="preserve">35 0 03 </t>
  </si>
  <si>
    <t>35 0 03</t>
  </si>
  <si>
    <t>Реканструкция зрительного зала Ягодновского СДК</t>
  </si>
  <si>
    <t>99 0 00 71772</t>
  </si>
  <si>
    <t>Материальная помощь членам семей лиц, проходивших военную службу (службу) и участвовавших в специальной военной операции на территории Донецкой Народной Республики, Луганской Народной Республики и Украины</t>
  </si>
  <si>
    <t>Универсальная спортивная площадка для волейбола, баскетбола и мини-футбола</t>
  </si>
  <si>
    <t>99 0 00 71773</t>
  </si>
  <si>
    <t>20 0 05 71771</t>
  </si>
  <si>
    <t>Питание детей из семей мобилизованных граждан, а также семей граждан, принимающих участие в специальной военной операции</t>
  </si>
  <si>
    <t>31 0 01 70980</t>
  </si>
  <si>
    <t xml:space="preserve">«Детская спортивно-оздоровительная  площадка»: перезагрузка </t>
  </si>
  <si>
    <t>31 0 06 71774</t>
  </si>
  <si>
    <t>Обеспечение развития материально-технической базы домов культуры в населенных пунктах с числом жителей до 50 тысяч человек</t>
  </si>
  <si>
    <t>20 0 02 L4670</t>
  </si>
  <si>
    <t>Другие вопросы в области жилищно-коммунального хозяйства</t>
  </si>
  <si>
    <t>0505</t>
  </si>
  <si>
    <t>Обеспечение деятельности МКУ "Отдел капитального строительства Ольховского муниципального района"</t>
  </si>
  <si>
    <t>99 0 00 00091</t>
  </si>
  <si>
    <t>20 0 07 20030</t>
  </si>
  <si>
    <t>20 0 08 20030</t>
  </si>
  <si>
    <t>Благоустройство территории</t>
  </si>
  <si>
    <t>Оснащение конференц зала</t>
  </si>
  <si>
    <t>99 0 00 71775</t>
  </si>
  <si>
    <t>20 0 07</t>
  </si>
  <si>
    <t>20 0 08</t>
  </si>
  <si>
    <t>Муниципальная программа "Обеспечение пожарной и антитеррористической безопасности  в образовательных учреждениях Ольховского муниципального района Волгоградской области на 2023-2025 годы"</t>
  </si>
  <si>
    <t>90 0 00 55490</t>
  </si>
  <si>
    <t>Прочие межбюджетные трансферты</t>
  </si>
  <si>
    <t>90 0 00 5540</t>
  </si>
  <si>
    <t>99 0 00 20012</t>
  </si>
  <si>
    <t>Технологическое присоединение к электрическим сетям объекта строительства "Реконструкция системы водоснабжения с.Ольховка"</t>
  </si>
  <si>
    <t>МП "Реализация мероприятий по модернизации школьных систем образования (проведение работ по капитальному ремонту зданий (обособленных помещений, помещений) общеобразовательных организаций Ольховского муниципального района в 2023-2025 годах"</t>
  </si>
  <si>
    <t>Прведение капитального ремонта зданий муниципальных общеобразовательных организаций</t>
  </si>
  <si>
    <t>Прведение капитального ремонта зданий муниципальных общеобразовательных организаций МБОУ "Ольховская СШ" (областные средства)</t>
  </si>
  <si>
    <t>45 0 00 00000</t>
  </si>
  <si>
    <t>45 0 01 R7501</t>
  </si>
  <si>
    <t>45 0 01 00000</t>
  </si>
  <si>
    <t>45 0 00</t>
  </si>
  <si>
    <t>45 0 01</t>
  </si>
  <si>
    <t>Муниципальная программа "Обеспечение пожарной и антитерроистической безопасности в образовательных учреждениях Ольховского муниципального района Волгоградской области на 2023-2025 годы"</t>
  </si>
  <si>
    <t>99 0 00 20071</t>
  </si>
  <si>
    <t>ОБСЛУЖИВАНИЕ ГОСУДАРСТВЕННОГО ( МУНИЦИПАЛЬНОГО) ДОЛГА</t>
  </si>
  <si>
    <t>Реализация дополнительных образовательных программ для детей</t>
  </si>
  <si>
    <t>2026 год</t>
  </si>
  <si>
    <t>Распределение бюджетных ассигнований по разделам, подразделам, целевым статьям и видам  расходов  бюджета в составе  ведомственной структуры расходов бюджета Ольховского муниципального района  на  2024  год и плановый период 2025 и 2026 годов.</t>
  </si>
  <si>
    <t>29 0 05 20030</t>
  </si>
  <si>
    <t>Аттестация информационных систем</t>
  </si>
  <si>
    <t>29 0 03 20030</t>
  </si>
  <si>
    <t>Организация работы по информированию населения о значимых событиях района и области в соцсетях и мессенджерах</t>
  </si>
  <si>
    <t>22 0 00 00000</t>
  </si>
  <si>
    <t>22 0 00 20030</t>
  </si>
  <si>
    <t>22 0 01 20030</t>
  </si>
  <si>
    <t>Муниципальная программа "Развитие и поддержка малого и среднего предпринимательства в Ольховском муниципальном районе Волгоградской области на 2023-2025 годы"</t>
  </si>
  <si>
    <t>Организация и проведение конкурсов</t>
  </si>
  <si>
    <t>06 0 00 00000</t>
  </si>
  <si>
    <t>06 0 00 20030</t>
  </si>
  <si>
    <t>06 0 01 20030</t>
  </si>
  <si>
    <t>Муниципальная  программа  "Энергосбережение и повышение энергетической эффективности Ольховского муниципального района на 2022-2024 годы"</t>
  </si>
  <si>
    <t>06 0 02 20030</t>
  </si>
  <si>
    <t>06 0 03 20030</t>
  </si>
  <si>
    <t>06 0 04 20030</t>
  </si>
  <si>
    <t>Приобретиение водонагревательных котлов для котельных дошкольных и образовательных учреждений Ольховского муниципального района</t>
  </si>
  <si>
    <t>Приобретение циркуляционых насосов для котельных дошкольных и образовательных учреждений Ольховского муниципального района</t>
  </si>
  <si>
    <t>Приобретение, монтаж и пусконаладка блочно-модульного котла для МБОУ "Ольховская СШ"</t>
  </si>
  <si>
    <t>Приобретение, монтаж и пусконаладка автономного источника теплоснабжения (газовой котельной) для детского сада с.Ольховка</t>
  </si>
  <si>
    <t>42 0 04 20030</t>
  </si>
  <si>
    <t>Проектирование "Пункт приема жидких бытовы отходов в селе Ольховка Ольховского муниципального района Волгоградской области"</t>
  </si>
  <si>
    <t>42 0 05 20030</t>
  </si>
  <si>
    <t>Пункт приема жидких бытовы отходов в селе Ольховка Ольховского муниципального района Волгоградской области</t>
  </si>
  <si>
    <t>99 0 00 20030</t>
  </si>
  <si>
    <t>Строительство "малой" КНС</t>
  </si>
  <si>
    <t>99 0 00 47020</t>
  </si>
  <si>
    <t>Пректирование "Средняя общеобразовательная школа на 500 учащихся с.Ольховка Ольховского района Волгоградской области</t>
  </si>
  <si>
    <t>46 0 00 00000</t>
  </si>
  <si>
    <t>46 0 00 20030</t>
  </si>
  <si>
    <t>46 0 01 20030</t>
  </si>
  <si>
    <t>Проектирование "Реконструкция центрального сквера с.Ольховка Ольховского района Волгоградской области"</t>
  </si>
  <si>
    <t>Муниципальная программа "Реконструкция центрального сквера с.Ольховка Ольховского района Волгоградской области на 2024-2026 годы"</t>
  </si>
  <si>
    <t>46 0 02 20030</t>
  </si>
  <si>
    <t>"Реконструкция центрального сквера с.Ольховка Ольховского района Волгоградской области"</t>
  </si>
  <si>
    <t>47 0 00 00000</t>
  </si>
  <si>
    <t>47 0 00 20030</t>
  </si>
  <si>
    <t>47 0 01 20030</t>
  </si>
  <si>
    <t>47 0 02 20030</t>
  </si>
  <si>
    <t>Муниципальная программа "Капитальный ремонт административного здания по адресу ул.Комсомольская, д.7, с.Ольховка Ольховского района Волгоградской области на 2024-2026 годы"</t>
  </si>
  <si>
    <t>Проектирование "Капитальный ремонт административного здания по адресу ул.Комсомольская, д.7, с.Ольховка Ольховского района Волгоградской области на 2024-2026 годы"</t>
  </si>
  <si>
    <t>"Капитальный ремонт административного здания по адресу ул.Комсомольская, д.7, с.Ольховка Ольховского района Волгоградской области на 2024-2026 годы"</t>
  </si>
  <si>
    <t>48 0 00 00000</t>
  </si>
  <si>
    <t>48 0 00 20030</t>
  </si>
  <si>
    <t>48 0 01 20030</t>
  </si>
  <si>
    <t>48 0 02 20030</t>
  </si>
  <si>
    <t>Муниципальная программа "Благоустройство территории образовательного кластера с.Ольховка Ольховского района Волгоградской области (школа, детский сад, универсальный спортивный зал) на 2024-2026 годы"</t>
  </si>
  <si>
    <t>Проектирование "Благоустройство территории образовательного кластера с.Ольховка Ольховского района Волгоградской области (школа, детский сад, универсальный спортивный зал)"</t>
  </si>
  <si>
    <t>"Благоустройство территории образовательного кластера с.Ольховка Ольховского района Волгоградской области (школа, детский сад, универсальный спортивный зал)"</t>
  </si>
  <si>
    <t>49 0 00 00000</t>
  </si>
  <si>
    <t>49 0 00 20030</t>
  </si>
  <si>
    <t>49 0 01 20030</t>
  </si>
  <si>
    <t>49 0 02 20030</t>
  </si>
  <si>
    <t>Муниципальная программа "Проектирование и строительство многофункционального культурно-досугового центра в с.Ольховка Ольховского района Волгоградской области на 2024-2026 годы"</t>
  </si>
  <si>
    <t>"Проектирование многофункционального культурно-досугового центра в с.Ольховка Ольховского района Волгоградской области"</t>
  </si>
  <si>
    <t>"Строительство многофункционального культурно-досугового центра в с.Ольховка Ольховского района Волгоградской области"</t>
  </si>
  <si>
    <t>Муниципальная программа "Развитие сельского хозяйства и регулирования рынков сельскохозяйственной продукции, сырья и продовольствия Ольховского муниципального района Волгоградской области"</t>
  </si>
  <si>
    <t>43 0 00 00000</t>
  </si>
  <si>
    <t>Проведение кадастровых работ в отношении земельных участков, государственная собственность на которые не разграничена с последующим вводом в сельскохозяйственный оборот</t>
  </si>
  <si>
    <t>43 0 01 L5990</t>
  </si>
  <si>
    <t>Закупка товаров, работ и услуг для государственных (муниципальных) нужд районные средства</t>
  </si>
  <si>
    <t>Закупка товаров, работ и услуг для государственных (муниципальных) нужд областные средства</t>
  </si>
  <si>
    <t>43 0 00</t>
  </si>
  <si>
    <t>43 0 01</t>
  </si>
  <si>
    <t>Всего</t>
  </si>
  <si>
    <t>Поощрение управленческой команды Ольховского муниципального района за достижение значений (показателей) для оценки эффективности деятельности высших должностных лиц субъектов Российской Федерации и деятельности органов исполнительной власти субъектов Российской Федерации в 2022 году</t>
  </si>
  <si>
    <t>Ремонт кровли образовательных учреждений</t>
  </si>
  <si>
    <t>Муниципальная  программа "Развитие и совершенствование  гражданской обороны, защиты населения от чрезвычайных ситуаций природного и техногенного характера и снижения рисков их возникновения на территории Ольховского муниципального района на 2024-2026 годы"</t>
  </si>
  <si>
    <t>Муниципальная программа "Создание условий для предоставления транспортных услуг населению и организация транспортного обслуживания населения и муниципальных маршрутах регулярных перевозок по регулируемым тарифам автомобильным транспортом на территории  Ольховского муниципального района Волгоградской области на 2024-2026 гг"</t>
  </si>
  <si>
    <t>Муниципальная программа  "Развитие информационного общества  в Ольховском муниципальном районе  на 2024-2026 годы"</t>
  </si>
  <si>
    <t>Муниципальная программа "Формирование и оценка земельных участков на территории Ольховского муниципального района Волгоградской области на 2024-2026 годы"</t>
  </si>
  <si>
    <t>Муниципальная  программа  "Реконструкция и модернизация систем водоснабжения в населенных пунктах Ольховского муниципального района на 2024-2026 годы"</t>
  </si>
  <si>
    <t>Муниципальная программ"Подготовка проектно - сметной документации по обеспечению инженерной инфраструктурой перспективных зон застройки с. Ольховка Ольховского муниципального района Волгоградской области на 2024-2026 годы"</t>
  </si>
  <si>
    <t>Муниципальная  программа  "Подготовка кадров для органов местного самоуправления, муниципальных учреждений Ольховского муниципального района Волгоградской области на период 2024-2026 годы"</t>
  </si>
  <si>
    <t>Муниципальная программа"Дополнительное образование детей в сфере культуры и искусства на территории Ольховского муниципального района на 2024-2026 гг."</t>
  </si>
  <si>
    <t>Муниципальная программа "Комплексные меры противодействия злоупотреблению наркотиками и их незаконному обороту на территории Ольховского района на 2024-2026 годы."</t>
  </si>
  <si>
    <t>Муниципальная программа "Укрепление и развитие материально-технической базы учреждений клубного типа Ольховского муниципального района Волгоградской области на 2024-2026 годов"</t>
  </si>
  <si>
    <t>Муниципальная программа "Основные направления развития культуры Ольховского муниципального района на 2024-2026 годы"</t>
  </si>
  <si>
    <t xml:space="preserve">Муниципальная программа "Развитие физической культуры и спорта на территории Ольховского района на 2024-2026 годы" </t>
  </si>
  <si>
    <t>Ремонт зданий и благоустройтво прилегающих территорий образовательных учреждений Ольховского муниципального района на 2024-2026 годы (ремонт кровли)</t>
  </si>
  <si>
    <t>Муниципальная программа "Повышение финансовой грамотности обучающихся и воспитанников муниципальных образовательных организаций Ольховского муниципального района в 2024-2026 годах"</t>
  </si>
  <si>
    <t>Муниципальная программа "Организация питания обучающихся муниципальных общеобразовательных организаций Ольховского муниципального района в 2024-2026 годах"</t>
  </si>
  <si>
    <t xml:space="preserve">Приложение 9                                                                                      к решению Ольховской районной Думы                                               "О районном бюджете на 2024 год и                          плановый период 2025 и 2026 годов" </t>
  </si>
  <si>
    <t>ВЕДОМСТВЕННАЯ СТРУКТУРА РАСХОДОВ РАЙОННОГО БЮДЖЕТА НА 2024  ГОД И НА ПЛАНОВЫЙ ПЕРИОД 2025 И 2026 ГОДОВ.</t>
  </si>
  <si>
    <t>47 0 00</t>
  </si>
  <si>
    <t xml:space="preserve">47 0 01 </t>
  </si>
  <si>
    <t xml:space="preserve">47 0 02 </t>
  </si>
  <si>
    <t xml:space="preserve">29 0 03 </t>
  </si>
  <si>
    <t xml:space="preserve">29 0 05 </t>
  </si>
  <si>
    <t>29 0 03</t>
  </si>
  <si>
    <t>29 0 05</t>
  </si>
  <si>
    <t>22 0 00</t>
  </si>
  <si>
    <t xml:space="preserve">22 0 01 </t>
  </si>
  <si>
    <t xml:space="preserve">42 0 04 </t>
  </si>
  <si>
    <t xml:space="preserve">06 0 00 </t>
  </si>
  <si>
    <t xml:space="preserve">06 0 01 </t>
  </si>
  <si>
    <t xml:space="preserve">06 0 02 </t>
  </si>
  <si>
    <t xml:space="preserve">06 0 03 </t>
  </si>
  <si>
    <t xml:space="preserve">06 0 04 </t>
  </si>
  <si>
    <t xml:space="preserve">46 0 00 </t>
  </si>
  <si>
    <t xml:space="preserve">46 0 01 </t>
  </si>
  <si>
    <t xml:space="preserve">46 0 02 </t>
  </si>
  <si>
    <t xml:space="preserve">48 0 00 </t>
  </si>
  <si>
    <t xml:space="preserve">48 0 01 </t>
  </si>
  <si>
    <t xml:space="preserve">48 0 02 </t>
  </si>
  <si>
    <t xml:space="preserve">49 0 00 </t>
  </si>
  <si>
    <t xml:space="preserve">49 0 01 </t>
  </si>
  <si>
    <t xml:space="preserve">49 0 02 </t>
  </si>
  <si>
    <t xml:space="preserve">Приложение 7                                                                                      к решению Ольховской районной Думы                                               "О районном бюджете на 2024 год и                          плановый период 2025 и 2026 годов" </t>
  </si>
  <si>
    <t xml:space="preserve">Приложение 8                                                                                      к решению Ольховской районной Думы                                               "О районном бюджете на 2024 год и                          плановый период 2025 и 2026 годов" </t>
  </si>
  <si>
    <t>РАСПРЕДЕЛЕНИЕ БЮДЖЕТНЫХ АССИГНОВАНИЙ ПО РАЗДЕЛАМ, ПОДРАЗДЕЛАМ КЛАССИФИКАЦИИ РАСХОДОВ                                                           РАЙОННОГО БЮДЖЕТА НА 2024 ГОД И НА ПЛАНОВЫЙ ПЕРИОД 2025 И 2026 ГОДОВ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</si>
  <si>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ВИДОВ РАСХОДОВ БЮДЖЕТА НА 2024 ГОД И НА ПЛАНОВЫЙ ПЕРИОД 2025 И 2026 ГОДОВ</t>
  </si>
  <si>
    <t>Муниципальная программа"Ремонт зданий и благоустройство прилегающих территорий общеобразовательных учреждений Ольховского муниципального района  на  период 2024-2026 годы"</t>
  </si>
  <si>
    <t>Муниципальная программа "Обеспечение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Ольховского муниципального района в 2024-2026 годах"</t>
  </si>
  <si>
    <t xml:space="preserve">Муниципальная  программа «Развитие молодежной политики на территории Ольховского муниципального района в 2024-2026 годах» </t>
  </si>
  <si>
    <t>99 0 ЕВ 51790</t>
  </si>
  <si>
    <t xml:space="preserve">Приложение 10                                                                                      к решению Ольховской районной Думы                                               "О районном бюджете на 2024 год и                          плановый период 2025 и 2026 годов" </t>
  </si>
  <si>
    <t>РАСПРЕДЕЛЕНИЕ БЮДЖЕТНЫХ АССИГНОВАНИЙ НА РЕАЛИЗАЦИЮ МУНИЦИПАЛЬНЫХ ПРОГРАММ ОЛЬХОВСКОГО МУНИЦИПАЛЬНОГО РАЙОНА НА 2024 ГОД И ПЛАНОВЫЙ ПЕРИОД 2025 И 2026 ГОДОВ.</t>
  </si>
  <si>
    <t>22 0 01</t>
  </si>
  <si>
    <t>№</t>
  </si>
  <si>
    <t>Муниципальная программа"Ремонт зданий и благоустройство прилегающих территорий общеобразовательных учреждений Ольховского муниципального района на  период 2024-2026 годы"</t>
  </si>
  <si>
    <t>42 0 04</t>
  </si>
  <si>
    <t>46 0 00</t>
  </si>
  <si>
    <t>46 0 01</t>
  </si>
  <si>
    <t>46 0 02</t>
  </si>
  <si>
    <t>47 0 01</t>
  </si>
  <si>
    <t>47 0 02</t>
  </si>
  <si>
    <t>06 0 00</t>
  </si>
  <si>
    <t>06 0 01</t>
  </si>
  <si>
    <t>06 0 02</t>
  </si>
  <si>
    <t>06 0 03</t>
  </si>
  <si>
    <t>48 0 00</t>
  </si>
  <si>
    <t>48 0 01</t>
  </si>
  <si>
    <t>48 0 02</t>
  </si>
  <si>
    <t>49 0 00</t>
  </si>
  <si>
    <t>49 0 01</t>
  </si>
  <si>
    <t>49 0 02</t>
  </si>
  <si>
    <t>Муниципальная программа"Дополнительное образование детей в сфере культуры и искусства на территории Ольховского муниципального района на 2024-2026 годы."</t>
  </si>
  <si>
    <t>Иные бюджетные ассигнования (условно утвержденные)</t>
  </si>
  <si>
    <t>53 0 00 00000</t>
  </si>
  <si>
    <t>53 0 01 00000</t>
  </si>
  <si>
    <t>53 0 01 72620</t>
  </si>
  <si>
    <t xml:space="preserve">53 0 00 </t>
  </si>
  <si>
    <t xml:space="preserve">53 0 01 </t>
  </si>
  <si>
    <t>Управление БПЛА</t>
  </si>
  <si>
    <t>53 0 01 S2620</t>
  </si>
  <si>
    <t>Закупка товаров, работ и услуг для государственных (муниципальных) нужд ОБ</t>
  </si>
  <si>
    <t>Закупка товаров, работ и услуг для государственных (муниципальных) нужд МБ</t>
  </si>
</sst>
</file>

<file path=xl/styles.xml><?xml version="1.0" encoding="utf-8"?>
<styleSheet xmlns="http://schemas.openxmlformats.org/spreadsheetml/2006/main">
  <numFmts count="3">
    <numFmt numFmtId="164" formatCode="?"/>
    <numFmt numFmtId="165" formatCode="#,##0.0"/>
    <numFmt numFmtId="166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4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justify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wrapText="1"/>
    </xf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165" fontId="1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/>
    </xf>
    <xf numFmtId="0" fontId="2" fillId="0" borderId="1" xfId="0" applyNumberFormat="1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vertical="top" wrapText="1"/>
    </xf>
    <xf numFmtId="166" fontId="1" fillId="0" borderId="0" xfId="0" applyNumberFormat="1" applyFont="1" applyFill="1" applyBorder="1" applyAlignment="1">
      <alignment vertical="top" wrapText="1"/>
    </xf>
    <xf numFmtId="11" fontId="2" fillId="0" borderId="1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11" fontId="1" fillId="0" borderId="1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/>
    <xf numFmtId="0" fontId="5" fillId="0" borderId="1" xfId="0" applyFont="1" applyBorder="1"/>
    <xf numFmtId="0" fontId="5" fillId="0" borderId="0" xfId="0" applyFont="1" applyFill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1" fillId="3" borderId="4" xfId="0" applyNumberFormat="1" applyFont="1" applyFill="1" applyBorder="1" applyAlignment="1">
      <alignment horizontal="right" vertical="center" wrapText="1"/>
    </xf>
    <xf numFmtId="1" fontId="1" fillId="3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49" fontId="1" fillId="5" borderId="1" xfId="0" applyNumberFormat="1" applyFont="1" applyFill="1" applyBorder="1" applyAlignment="1">
      <alignment horizontal="left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right" vertical="center" wrapText="1"/>
    </xf>
    <xf numFmtId="1" fontId="1" fillId="5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1" fillId="5" borderId="4" xfId="0" applyNumberFormat="1" applyFont="1" applyFill="1" applyBorder="1" applyAlignment="1">
      <alignment horizontal="right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wrapText="1"/>
    </xf>
    <xf numFmtId="0" fontId="5" fillId="5" borderId="1" xfId="0" applyFont="1" applyFill="1" applyBorder="1" applyAlignment="1">
      <alignment vertical="top" wrapText="1"/>
    </xf>
    <xf numFmtId="2" fontId="1" fillId="5" borderId="1" xfId="0" applyNumberFormat="1" applyFont="1" applyFill="1" applyBorder="1" applyAlignment="1">
      <alignment horizontal="left" vertical="top" wrapText="1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4" xfId="0" applyNumberFormat="1" applyFont="1" applyFill="1" applyBorder="1" applyAlignment="1">
      <alignment horizontal="righ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49" fontId="1" fillId="5" borderId="5" xfId="0" applyNumberFormat="1" applyFont="1" applyFill="1" applyBorder="1" applyAlignment="1">
      <alignment horizontal="left" vertical="top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1" fillId="5" borderId="0" xfId="0" applyFont="1" applyFill="1" applyBorder="1"/>
    <xf numFmtId="0" fontId="1" fillId="5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6" borderId="1" xfId="0" applyNumberFormat="1" applyFont="1" applyFill="1" applyBorder="1" applyAlignment="1">
      <alignment horizontal="left" vertical="top" wrapText="1"/>
    </xf>
    <xf numFmtId="49" fontId="2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right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right" vertical="center"/>
    </xf>
    <xf numFmtId="49" fontId="2" fillId="6" borderId="1" xfId="0" applyNumberFormat="1" applyFont="1" applyFill="1" applyBorder="1" applyAlignment="1">
      <alignment horizontal="left" vertical="center" wrapText="1"/>
    </xf>
    <xf numFmtId="165" fontId="2" fillId="6" borderId="4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wrapText="1"/>
    </xf>
    <xf numFmtId="165" fontId="2" fillId="4" borderId="0" xfId="0" applyNumberFormat="1" applyFont="1" applyFill="1" applyBorder="1" applyAlignment="1">
      <alignment horizontal="right" vertical="center"/>
    </xf>
    <xf numFmtId="165" fontId="1" fillId="5" borderId="0" xfId="0" applyNumberFormat="1" applyFont="1" applyFill="1" applyBorder="1" applyAlignment="1">
      <alignment horizontal="right" vertical="center"/>
    </xf>
    <xf numFmtId="0" fontId="1" fillId="5" borderId="9" xfId="0" applyFont="1" applyFill="1" applyBorder="1"/>
    <xf numFmtId="49" fontId="10" fillId="4" borderId="1" xfId="0" applyNumberFormat="1" applyFont="1" applyFill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right" vertical="center" wrapText="1"/>
    </xf>
    <xf numFmtId="165" fontId="10" fillId="4" borderId="4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center"/>
    </xf>
    <xf numFmtId="0" fontId="11" fillId="0" borderId="0" xfId="0" applyFont="1" applyFill="1" applyBorder="1"/>
    <xf numFmtId="1" fontId="11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1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1" fillId="3" borderId="0" xfId="0" applyFont="1" applyFill="1" applyBorder="1"/>
    <xf numFmtId="49" fontId="1" fillId="7" borderId="1" xfId="0" applyNumberFormat="1" applyFont="1" applyFill="1" applyBorder="1" applyAlignment="1">
      <alignment horizontal="left" vertical="top" wrapText="1"/>
    </xf>
    <xf numFmtId="49" fontId="1" fillId="7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65" fontId="1" fillId="0" borderId="2" xfId="0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textRotation="90" wrapText="1"/>
    </xf>
    <xf numFmtId="49" fontId="2" fillId="0" borderId="5" xfId="0" applyNumberFormat="1" applyFont="1" applyFill="1" applyBorder="1" applyAlignment="1">
      <alignment horizontal="center" vertical="center" textRotation="90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textRotation="90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/>
    </xf>
    <xf numFmtId="165" fontId="1" fillId="0" borderId="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3"/>
  <sheetViews>
    <sheetView tabSelected="1" workbookViewId="0">
      <selection activeCell="H12" sqref="H12"/>
    </sheetView>
  </sheetViews>
  <sheetFormatPr defaultColWidth="9.140625" defaultRowHeight="12.75"/>
  <cols>
    <col min="1" max="1" width="0.140625" style="36" customWidth="1"/>
    <col min="2" max="2" width="74.28515625" style="33" customWidth="1"/>
    <col min="3" max="3" width="6.7109375" style="38" customWidth="1"/>
    <col min="4" max="4" width="9.42578125" style="35" customWidth="1"/>
    <col min="5" max="5" width="10.140625" style="35" customWidth="1"/>
    <col min="6" max="6" width="10" style="35" customWidth="1"/>
    <col min="7" max="16384" width="9.140625" style="36"/>
  </cols>
  <sheetData>
    <row r="1" spans="2:6" ht="51.75" customHeight="1">
      <c r="B1" s="1"/>
      <c r="C1" s="169" t="s">
        <v>955</v>
      </c>
      <c r="D1" s="170"/>
      <c r="E1" s="170"/>
      <c r="F1" s="170"/>
    </row>
    <row r="2" spans="2:6" ht="48" customHeight="1">
      <c r="B2" s="171" t="s">
        <v>957</v>
      </c>
      <c r="C2" s="172"/>
      <c r="D2" s="172"/>
      <c r="E2" s="172"/>
      <c r="F2" s="172"/>
    </row>
    <row r="3" spans="2:6" ht="15">
      <c r="B3" s="48"/>
      <c r="C3" s="48"/>
      <c r="D3" s="173" t="s">
        <v>0</v>
      </c>
      <c r="E3" s="173"/>
      <c r="F3" s="174"/>
    </row>
    <row r="4" spans="2:6" ht="38.25" customHeight="1">
      <c r="B4" s="175" t="s">
        <v>1</v>
      </c>
      <c r="C4" s="177" t="s">
        <v>524</v>
      </c>
      <c r="D4" s="179" t="s">
        <v>523</v>
      </c>
      <c r="E4" s="180"/>
      <c r="F4" s="181"/>
    </row>
    <row r="5" spans="2:6" ht="54" customHeight="1">
      <c r="B5" s="176"/>
      <c r="C5" s="178"/>
      <c r="D5" s="10" t="s">
        <v>3</v>
      </c>
      <c r="E5" s="10" t="s">
        <v>657</v>
      </c>
      <c r="F5" s="10" t="s">
        <v>845</v>
      </c>
    </row>
    <row r="6" spans="2:6">
      <c r="B6" s="8" t="s">
        <v>4</v>
      </c>
      <c r="C6" s="8" t="s">
        <v>6</v>
      </c>
      <c r="D6" s="8" t="s">
        <v>9</v>
      </c>
      <c r="E6" s="8" t="s">
        <v>10</v>
      </c>
      <c r="F6" s="8" t="s">
        <v>11</v>
      </c>
    </row>
    <row r="7" spans="2:6">
      <c r="B7" s="9" t="s">
        <v>15</v>
      </c>
      <c r="C7" s="8" t="s">
        <v>16</v>
      </c>
      <c r="D7" s="10">
        <f>D8+D9+D10+D11+D12+D13+D14</f>
        <v>64974.399999999994</v>
      </c>
      <c r="E7" s="10">
        <f>E8+E9+E10+E11+E12+E13+E14</f>
        <v>70412.2</v>
      </c>
      <c r="F7" s="10">
        <f>F8+F9+F10+F11+F12+F13+F14</f>
        <v>80877.100000000006</v>
      </c>
    </row>
    <row r="8" spans="2:6" ht="25.5">
      <c r="B8" s="11" t="s">
        <v>37</v>
      </c>
      <c r="C8" s="12" t="s">
        <v>38</v>
      </c>
      <c r="D8" s="13">
        <f>Целевые!F8</f>
        <v>2078.8000000000002</v>
      </c>
      <c r="E8" s="13">
        <f>Целевые!G8</f>
        <v>2078.8000000000002</v>
      </c>
      <c r="F8" s="13">
        <f>Целевые!H8</f>
        <v>2078.8000000000002</v>
      </c>
    </row>
    <row r="9" spans="2:6" ht="25.5" customHeight="1">
      <c r="B9" s="11" t="s">
        <v>17</v>
      </c>
      <c r="C9" s="12" t="s">
        <v>18</v>
      </c>
      <c r="D9" s="13">
        <f>Целевые!F11</f>
        <v>1471.7</v>
      </c>
      <c r="E9" s="13">
        <f>Целевые!G11</f>
        <v>1471.7</v>
      </c>
      <c r="F9" s="13">
        <f>Целевые!H11</f>
        <v>1471.7</v>
      </c>
    </row>
    <row r="10" spans="2:6" ht="25.5">
      <c r="B10" s="11" t="s">
        <v>41</v>
      </c>
      <c r="C10" s="12" t="s">
        <v>42</v>
      </c>
      <c r="D10" s="13">
        <f>Целевые!F17</f>
        <v>22075.199999999997</v>
      </c>
      <c r="E10" s="13">
        <f>Целевые!G17</f>
        <v>21755.599999999999</v>
      </c>
      <c r="F10" s="13">
        <f>Целевые!H17</f>
        <v>21755.599999999999</v>
      </c>
    </row>
    <row r="11" spans="2:6" s="40" customFormat="1">
      <c r="B11" s="11" t="s">
        <v>52</v>
      </c>
      <c r="C11" s="12" t="s">
        <v>53</v>
      </c>
      <c r="D11" s="13">
        <f>Целевые!F23</f>
        <v>3.7</v>
      </c>
      <c r="E11" s="13">
        <f>Целевые!G23</f>
        <v>5.9</v>
      </c>
      <c r="F11" s="13">
        <f>Целевые!H23</f>
        <v>67.400000000000006</v>
      </c>
    </row>
    <row r="12" spans="2:6" ht="25.5">
      <c r="B12" s="11" t="s">
        <v>498</v>
      </c>
      <c r="C12" s="12" t="s">
        <v>499</v>
      </c>
      <c r="D12" s="13">
        <f>Целевые!F26</f>
        <v>7138.2000000000007</v>
      </c>
      <c r="E12" s="13">
        <f>Целевые!G26</f>
        <v>6304.5999999999995</v>
      </c>
      <c r="F12" s="13">
        <f>Целевые!H26</f>
        <v>6410</v>
      </c>
    </row>
    <row r="13" spans="2:6">
      <c r="B13" s="11" t="s">
        <v>56</v>
      </c>
      <c r="C13" s="12" t="s">
        <v>57</v>
      </c>
      <c r="D13" s="13">
        <f>Целевые!F34</f>
        <v>300</v>
      </c>
      <c r="E13" s="13">
        <f>Целевые!G34</f>
        <v>300</v>
      </c>
      <c r="F13" s="13">
        <f>Целевые!H34</f>
        <v>300</v>
      </c>
    </row>
    <row r="14" spans="2:6">
      <c r="B14" s="11" t="s">
        <v>59</v>
      </c>
      <c r="C14" s="12" t="s">
        <v>60</v>
      </c>
      <c r="D14" s="13">
        <f>Целевые!F37</f>
        <v>31906.799999999999</v>
      </c>
      <c r="E14" s="13">
        <f>Целевые!G37</f>
        <v>38495.599999999999</v>
      </c>
      <c r="F14" s="13">
        <f>Целевые!H37</f>
        <v>48793.599999999999</v>
      </c>
    </row>
    <row r="15" spans="2:6" ht="12.75" customHeight="1">
      <c r="B15" s="9" t="s">
        <v>77</v>
      </c>
      <c r="C15" s="8" t="s">
        <v>78</v>
      </c>
      <c r="D15" s="10">
        <f>D16+D17</f>
        <v>3276</v>
      </c>
      <c r="E15" s="10">
        <f>E16+E17</f>
        <v>3085.1</v>
      </c>
      <c r="F15" s="10">
        <f>F16+F17</f>
        <v>3058.1</v>
      </c>
    </row>
    <row r="16" spans="2:6">
      <c r="B16" s="11" t="s">
        <v>79</v>
      </c>
      <c r="C16" s="12" t="s">
        <v>80</v>
      </c>
      <c r="D16" s="13">
        <f>Целевые!F49</f>
        <v>128.9</v>
      </c>
      <c r="E16" s="13">
        <f>Целевые!G49</f>
        <v>127.5</v>
      </c>
      <c r="F16" s="13">
        <f>Целевые!H49</f>
        <v>127.5</v>
      </c>
    </row>
    <row r="17" spans="2:6" ht="25.5">
      <c r="B17" s="11" t="s">
        <v>97</v>
      </c>
      <c r="C17" s="12" t="s">
        <v>98</v>
      </c>
      <c r="D17" s="13">
        <f>Целевые!F59</f>
        <v>3147.1</v>
      </c>
      <c r="E17" s="13">
        <f>Целевые!G59</f>
        <v>2957.6</v>
      </c>
      <c r="F17" s="13">
        <f>Целевые!H59</f>
        <v>2930.6</v>
      </c>
    </row>
    <row r="18" spans="2:6">
      <c r="B18" s="9" t="s">
        <v>114</v>
      </c>
      <c r="C18" s="8" t="s">
        <v>115</v>
      </c>
      <c r="D18" s="10">
        <f>D19+D20+D21+D22+D23</f>
        <v>49539.600000000006</v>
      </c>
      <c r="E18" s="10">
        <f>E19+E20+E21+E22+E23</f>
        <v>37678.400000000001</v>
      </c>
      <c r="F18" s="10">
        <f>F19+F20+F21+F22+F23</f>
        <v>37578.9</v>
      </c>
    </row>
    <row r="19" spans="2:6">
      <c r="B19" s="11" t="s">
        <v>116</v>
      </c>
      <c r="C19" s="12" t="s">
        <v>117</v>
      </c>
      <c r="D19" s="13">
        <f>Целевые!F76</f>
        <v>84.4</v>
      </c>
      <c r="E19" s="13">
        <f>Целевые!G76</f>
        <v>2072.1999999999998</v>
      </c>
      <c r="F19" s="13">
        <f>Целевые!H76</f>
        <v>2072.1999999999998</v>
      </c>
    </row>
    <row r="20" spans="2:6">
      <c r="B20" s="11" t="s">
        <v>120</v>
      </c>
      <c r="C20" s="12" t="s">
        <v>121</v>
      </c>
      <c r="D20" s="13">
        <f>Целевые!F82</f>
        <v>3682.4</v>
      </c>
      <c r="E20" s="13">
        <f>Целевые!G82</f>
        <v>3382.4</v>
      </c>
      <c r="F20" s="13">
        <f>Целевые!H82</f>
        <v>3382.4</v>
      </c>
    </row>
    <row r="21" spans="2:6">
      <c r="B21" s="11" t="s">
        <v>131</v>
      </c>
      <c r="C21" s="12" t="s">
        <v>132</v>
      </c>
      <c r="D21" s="13">
        <f>Целевые!F89</f>
        <v>44874.3</v>
      </c>
      <c r="E21" s="13">
        <f>Целевые!G89</f>
        <v>31474.300000000003</v>
      </c>
      <c r="F21" s="13">
        <f>Целевые!H89</f>
        <v>31474.3</v>
      </c>
    </row>
    <row r="22" spans="2:6">
      <c r="B22" s="11" t="s">
        <v>141</v>
      </c>
      <c r="C22" s="12" t="s">
        <v>142</v>
      </c>
      <c r="D22" s="13">
        <f>Целевые!F93</f>
        <v>550</v>
      </c>
      <c r="E22" s="13">
        <f>Целевые!G93</f>
        <v>550</v>
      </c>
      <c r="F22" s="13">
        <f>Целевые!H93</f>
        <v>550</v>
      </c>
    </row>
    <row r="23" spans="2:6">
      <c r="B23" s="11" t="s">
        <v>153</v>
      </c>
      <c r="C23" s="12" t="s">
        <v>154</v>
      </c>
      <c r="D23" s="13">
        <f>Целевые!F107</f>
        <v>348.5</v>
      </c>
      <c r="E23" s="13">
        <f>Целевые!G107</f>
        <v>199.5</v>
      </c>
      <c r="F23" s="13">
        <f>Целевые!H107</f>
        <v>100</v>
      </c>
    </row>
    <row r="24" spans="2:6">
      <c r="B24" s="9" t="s">
        <v>170</v>
      </c>
      <c r="C24" s="8" t="s">
        <v>171</v>
      </c>
      <c r="D24" s="10">
        <f>D25+D26+D27</f>
        <v>16417.900000000001</v>
      </c>
      <c r="E24" s="10">
        <f>E25+E26+E27</f>
        <v>10957.8</v>
      </c>
      <c r="F24" s="10">
        <f>F25+F26+F27</f>
        <v>10116.700000000001</v>
      </c>
    </row>
    <row r="25" spans="2:6">
      <c r="B25" s="11" t="s">
        <v>172</v>
      </c>
      <c r="C25" s="12" t="s">
        <v>173</v>
      </c>
      <c r="D25" s="13">
        <f>Целевые!F127</f>
        <v>10617.7</v>
      </c>
      <c r="E25" s="13">
        <f>Целевые!G127</f>
        <v>6124</v>
      </c>
      <c r="F25" s="13">
        <f>Целевые!H127</f>
        <v>5282.9</v>
      </c>
    </row>
    <row r="26" spans="2:6">
      <c r="B26" s="11" t="s">
        <v>206</v>
      </c>
      <c r="C26" s="12" t="s">
        <v>207</v>
      </c>
      <c r="D26" s="13">
        <f>Целевые!F178</f>
        <v>4325.8</v>
      </c>
      <c r="E26" s="13">
        <f>Целевые!G178</f>
        <v>3726.8</v>
      </c>
      <c r="F26" s="13">
        <f>Целевые!H178</f>
        <v>3726.8</v>
      </c>
    </row>
    <row r="27" spans="2:6">
      <c r="B27" s="11" t="s">
        <v>816</v>
      </c>
      <c r="C27" s="12" t="s">
        <v>817</v>
      </c>
      <c r="D27" s="13">
        <f>Целевые!F189</f>
        <v>1474.4</v>
      </c>
      <c r="E27" s="13">
        <f>Целевые!G189</f>
        <v>1107</v>
      </c>
      <c r="F27" s="13">
        <f>Целевые!H189</f>
        <v>1107</v>
      </c>
    </row>
    <row r="28" spans="2:6">
      <c r="B28" s="9" t="s">
        <v>213</v>
      </c>
      <c r="C28" s="8" t="s">
        <v>214</v>
      </c>
      <c r="D28" s="10">
        <f>D29</f>
        <v>458.4</v>
      </c>
      <c r="E28" s="10">
        <f>E29</f>
        <v>476.7</v>
      </c>
      <c r="F28" s="10">
        <f>F29</f>
        <v>0</v>
      </c>
    </row>
    <row r="29" spans="2:6">
      <c r="B29" s="11" t="s">
        <v>215</v>
      </c>
      <c r="C29" s="12" t="s">
        <v>216</v>
      </c>
      <c r="D29" s="13">
        <f>Целевые!F195</f>
        <v>458.4</v>
      </c>
      <c r="E29" s="13">
        <f>Целевые!G195</f>
        <v>476.7</v>
      </c>
      <c r="F29" s="13">
        <f>Целевые!H195</f>
        <v>0</v>
      </c>
    </row>
    <row r="30" spans="2:6">
      <c r="B30" s="9" t="s">
        <v>222</v>
      </c>
      <c r="C30" s="8" t="s">
        <v>223</v>
      </c>
      <c r="D30" s="10">
        <f>D31+D32+D33+D34+D35+D36+D37</f>
        <v>373804.39999999997</v>
      </c>
      <c r="E30" s="10">
        <f>E31+E32+E33+E34+E35+E36+E37</f>
        <v>323606.99999999994</v>
      </c>
      <c r="F30" s="10">
        <f>F31+F32+F33+F34+F35+F36+F37</f>
        <v>292924.79999999999</v>
      </c>
    </row>
    <row r="31" spans="2:6">
      <c r="B31" s="11" t="s">
        <v>363</v>
      </c>
      <c r="C31" s="12" t="s">
        <v>364</v>
      </c>
      <c r="D31" s="13">
        <f>Целевые!F204</f>
        <v>58735.299999999996</v>
      </c>
      <c r="E31" s="13">
        <f>Целевые!G204</f>
        <v>56215.1</v>
      </c>
      <c r="F31" s="13">
        <f>Целевые!H204</f>
        <v>56014.499999999993</v>
      </c>
    </row>
    <row r="32" spans="2:6">
      <c r="B32" s="11" t="s">
        <v>224</v>
      </c>
      <c r="C32" s="12" t="s">
        <v>225</v>
      </c>
      <c r="D32" s="13">
        <f>Целевые!F236</f>
        <v>272626.59999999998</v>
      </c>
      <c r="E32" s="13">
        <f>Целевые!G236</f>
        <v>226116.69999999998</v>
      </c>
      <c r="F32" s="13">
        <f>Целевые!H236</f>
        <v>195685.1</v>
      </c>
    </row>
    <row r="33" spans="2:6">
      <c r="B33" s="11" t="s">
        <v>283</v>
      </c>
      <c r="C33" s="12" t="s">
        <v>284</v>
      </c>
      <c r="D33" s="13">
        <f>Целевые!F305</f>
        <v>20228.5</v>
      </c>
      <c r="E33" s="13">
        <f>Целевые!G305</f>
        <v>19396.300000000003</v>
      </c>
      <c r="F33" s="13">
        <f>Целевые!H305</f>
        <v>19346.300000000003</v>
      </c>
    </row>
    <row r="34" spans="2:6" s="40" customFormat="1">
      <c r="B34" s="50" t="s">
        <v>226</v>
      </c>
      <c r="C34" s="12" t="s">
        <v>227</v>
      </c>
      <c r="D34" s="13">
        <f>Целевые!F325</f>
        <v>30</v>
      </c>
      <c r="E34" s="13">
        <f>Целевые!G325</f>
        <v>30</v>
      </c>
      <c r="F34" s="13">
        <f>Целевые!H325</f>
        <v>30</v>
      </c>
    </row>
    <row r="35" spans="2:6" s="40" customFormat="1">
      <c r="B35" s="11" t="s">
        <v>232</v>
      </c>
      <c r="C35" s="12" t="s">
        <v>233</v>
      </c>
      <c r="D35" s="13">
        <f>Целевые!F329</f>
        <v>24</v>
      </c>
      <c r="E35" s="13">
        <f>Целевые!G329</f>
        <v>24</v>
      </c>
      <c r="F35" s="13">
        <f>Целевые!H329</f>
        <v>24</v>
      </c>
    </row>
    <row r="36" spans="2:6">
      <c r="B36" s="11" t="s">
        <v>471</v>
      </c>
      <c r="C36" s="12" t="s">
        <v>236</v>
      </c>
      <c r="D36" s="13">
        <f>Целевые!F333</f>
        <v>3898.2</v>
      </c>
      <c r="E36" s="13">
        <f>Целевые!G333</f>
        <v>3620.1</v>
      </c>
      <c r="F36" s="13">
        <f>Целевые!H333</f>
        <v>3620.1</v>
      </c>
    </row>
    <row r="37" spans="2:6">
      <c r="B37" s="11" t="s">
        <v>481</v>
      </c>
      <c r="C37" s="12" t="s">
        <v>482</v>
      </c>
      <c r="D37" s="13">
        <f>Целевые!F359</f>
        <v>18261.8</v>
      </c>
      <c r="E37" s="13">
        <f>Целевые!G359</f>
        <v>18204.8</v>
      </c>
      <c r="F37" s="13">
        <f>Целевые!H359</f>
        <v>18204.8</v>
      </c>
    </row>
    <row r="38" spans="2:6">
      <c r="B38" s="9" t="s">
        <v>317</v>
      </c>
      <c r="C38" s="8" t="s">
        <v>318</v>
      </c>
      <c r="D38" s="10">
        <f>D39+D40</f>
        <v>23100.800000000003</v>
      </c>
      <c r="E38" s="10">
        <f>E39+E40</f>
        <v>26378</v>
      </c>
      <c r="F38" s="10">
        <f>F39+F40</f>
        <v>23658</v>
      </c>
    </row>
    <row r="39" spans="2:6">
      <c r="B39" s="11" t="s">
        <v>319</v>
      </c>
      <c r="C39" s="12" t="s">
        <v>320</v>
      </c>
      <c r="D39" s="13">
        <f>Целевые!F374</f>
        <v>20495.800000000003</v>
      </c>
      <c r="E39" s="13">
        <f>Целевые!G374</f>
        <v>23876</v>
      </c>
      <c r="F39" s="13">
        <f>Целевые!H374</f>
        <v>21156</v>
      </c>
    </row>
    <row r="40" spans="2:6">
      <c r="B40" s="11" t="s">
        <v>334</v>
      </c>
      <c r="C40" s="12" t="s">
        <v>335</v>
      </c>
      <c r="D40" s="13">
        <f>Целевые!F399</f>
        <v>2605</v>
      </c>
      <c r="E40" s="13">
        <f>Целевые!G399</f>
        <v>2502</v>
      </c>
      <c r="F40" s="13">
        <f>Целевые!H399</f>
        <v>2502</v>
      </c>
    </row>
    <row r="41" spans="2:6">
      <c r="B41" s="9" t="s">
        <v>237</v>
      </c>
      <c r="C41" s="8" t="s">
        <v>238</v>
      </c>
      <c r="D41" s="10">
        <f>D42+D43+D44+D45</f>
        <v>22611.200000000001</v>
      </c>
      <c r="E41" s="10">
        <f>E42+E43+E44+E45</f>
        <v>24463.9</v>
      </c>
      <c r="F41" s="10">
        <f>F42+F43+F44+F45</f>
        <v>21395.3</v>
      </c>
    </row>
    <row r="42" spans="2:6">
      <c r="B42" s="11" t="s">
        <v>239</v>
      </c>
      <c r="C42" s="12" t="s">
        <v>240</v>
      </c>
      <c r="D42" s="13">
        <f>Целевые!F409</f>
        <v>800</v>
      </c>
      <c r="E42" s="13">
        <f>Целевые!G409</f>
        <v>800</v>
      </c>
      <c r="F42" s="13">
        <f>Целевые!H409</f>
        <v>800</v>
      </c>
    </row>
    <row r="43" spans="2:6">
      <c r="B43" s="11" t="s">
        <v>244</v>
      </c>
      <c r="C43" s="12" t="s">
        <v>245</v>
      </c>
      <c r="D43" s="13">
        <f>Целевые!F412</f>
        <v>9617.7000000000007</v>
      </c>
      <c r="E43" s="13">
        <f>Целевые!G412</f>
        <v>11450.4</v>
      </c>
      <c r="F43" s="13">
        <f>Целевые!H412</f>
        <v>8470.7999999999993</v>
      </c>
    </row>
    <row r="44" spans="2:6" s="40" customFormat="1">
      <c r="B44" s="11" t="s">
        <v>249</v>
      </c>
      <c r="C44" s="12" t="s">
        <v>250</v>
      </c>
      <c r="D44" s="13">
        <f>Целевые!F416</f>
        <v>11421.5</v>
      </c>
      <c r="E44" s="13">
        <f>Целевые!G416</f>
        <v>11421.5</v>
      </c>
      <c r="F44" s="13">
        <f>Целевые!H416</f>
        <v>11421.5</v>
      </c>
    </row>
    <row r="45" spans="2:6">
      <c r="B45" s="11" t="s">
        <v>252</v>
      </c>
      <c r="C45" s="12" t="s">
        <v>253</v>
      </c>
      <c r="D45" s="13">
        <f>Целевые!F424</f>
        <v>772</v>
      </c>
      <c r="E45" s="13">
        <f>Целевые!G424</f>
        <v>792</v>
      </c>
      <c r="F45" s="13">
        <f>Целевые!H424</f>
        <v>703</v>
      </c>
    </row>
    <row r="46" spans="2:6">
      <c r="B46" s="9" t="s">
        <v>254</v>
      </c>
      <c r="C46" s="8" t="s">
        <v>255</v>
      </c>
      <c r="D46" s="10">
        <f>D47</f>
        <v>400</v>
      </c>
      <c r="E46" s="10">
        <f>E47</f>
        <v>369.2</v>
      </c>
      <c r="F46" s="10">
        <f>F47</f>
        <v>369.2</v>
      </c>
    </row>
    <row r="47" spans="2:6">
      <c r="B47" s="11" t="s">
        <v>256</v>
      </c>
      <c r="C47" s="12" t="s">
        <v>257</v>
      </c>
      <c r="D47" s="13">
        <f>Целевые!F429</f>
        <v>400</v>
      </c>
      <c r="E47" s="13">
        <f>Целевые!G429</f>
        <v>369.2</v>
      </c>
      <c r="F47" s="13">
        <f>Целевые!H429</f>
        <v>369.2</v>
      </c>
    </row>
    <row r="48" spans="2:6">
      <c r="B48" s="9" t="s">
        <v>258</v>
      </c>
      <c r="C48" s="8" t="s">
        <v>259</v>
      </c>
      <c r="D48" s="10">
        <f>D49+D50</f>
        <v>1745.3</v>
      </c>
      <c r="E48" s="10">
        <f>E49+E50</f>
        <v>1745.3</v>
      </c>
      <c r="F48" s="10">
        <f>F49+F50</f>
        <v>1745.3</v>
      </c>
    </row>
    <row r="49" spans="2:6">
      <c r="B49" s="11" t="s">
        <v>260</v>
      </c>
      <c r="C49" s="12" t="s">
        <v>261</v>
      </c>
      <c r="D49" s="13">
        <f>Целевые!F441</f>
        <v>1745.3</v>
      </c>
      <c r="E49" s="13">
        <f>Целевые!G441</f>
        <v>1745.3</v>
      </c>
      <c r="F49" s="13">
        <f>Целевые!H441</f>
        <v>1745.3</v>
      </c>
    </row>
    <row r="50" spans="2:6">
      <c r="B50" s="27" t="s">
        <v>269</v>
      </c>
      <c r="C50" s="12" t="s">
        <v>270</v>
      </c>
      <c r="D50" s="13">
        <f>Целевые!F444</f>
        <v>0</v>
      </c>
      <c r="E50" s="13">
        <f>Целевые!G444</f>
        <v>0</v>
      </c>
      <c r="F50" s="13">
        <f>Целевые!H444</f>
        <v>0</v>
      </c>
    </row>
    <row r="51" spans="2:6">
      <c r="B51" s="26" t="s">
        <v>757</v>
      </c>
      <c r="C51" s="8" t="s">
        <v>274</v>
      </c>
      <c r="D51" s="10">
        <f>D52</f>
        <v>1174</v>
      </c>
      <c r="E51" s="10">
        <f>E52</f>
        <v>500</v>
      </c>
      <c r="F51" s="10">
        <f>F52</f>
        <v>500</v>
      </c>
    </row>
    <row r="52" spans="2:6">
      <c r="B52" s="22" t="s">
        <v>275</v>
      </c>
      <c r="C52" s="12" t="s">
        <v>276</v>
      </c>
      <c r="D52" s="13">
        <f>Целевые!F448</f>
        <v>1174</v>
      </c>
      <c r="E52" s="13">
        <f>Целевые!G448</f>
        <v>500</v>
      </c>
      <c r="F52" s="13">
        <f>Целевые!H448</f>
        <v>500</v>
      </c>
    </row>
    <row r="53" spans="2:6" ht="25.5">
      <c r="B53" s="9" t="s">
        <v>503</v>
      </c>
      <c r="C53" s="8" t="s">
        <v>504</v>
      </c>
      <c r="D53" s="10">
        <f>D54</f>
        <v>19055.599999999999</v>
      </c>
      <c r="E53" s="10">
        <f>E54</f>
        <v>18865</v>
      </c>
      <c r="F53" s="10">
        <f>F54</f>
        <v>18865</v>
      </c>
    </row>
    <row r="54" spans="2:6">
      <c r="B54" s="11" t="s">
        <v>505</v>
      </c>
      <c r="C54" s="12" t="s">
        <v>506</v>
      </c>
      <c r="D54" s="13">
        <f>Целевые!F452</f>
        <v>19055.599999999999</v>
      </c>
      <c r="E54" s="13">
        <f>Целевые!G452</f>
        <v>18865</v>
      </c>
      <c r="F54" s="13">
        <f>Целевые!H452</f>
        <v>18865</v>
      </c>
    </row>
    <row r="55" spans="2:6">
      <c r="B55" s="9" t="s">
        <v>520</v>
      </c>
      <c r="C55" s="41"/>
      <c r="D55" s="10">
        <f>D7+D15+D18+D24+D28+D30+D38+D41+D46+D48+D51+D53</f>
        <v>576557.6</v>
      </c>
      <c r="E55" s="10">
        <f>E7+E15+E18+E24+E28+E30+E38+E41+E46+E48+E51+E53</f>
        <v>518538.6</v>
      </c>
      <c r="F55" s="10">
        <f>F7+F15+F18+F24+F28+F30+F38+F41+F46+F48+F51+F53</f>
        <v>491088.39999999997</v>
      </c>
    </row>
    <row r="56" spans="2:6">
      <c r="B56" s="9" t="s">
        <v>521</v>
      </c>
      <c r="C56" s="41"/>
      <c r="D56" s="10">
        <f>Целевые!F456</f>
        <v>5500</v>
      </c>
      <c r="E56" s="10">
        <f>Целевые!G456</f>
        <v>0</v>
      </c>
      <c r="F56" s="10">
        <f>Целевые!H456</f>
        <v>0</v>
      </c>
    </row>
    <row r="57" spans="2:6">
      <c r="B57" s="9" t="s">
        <v>522</v>
      </c>
      <c r="C57" s="41"/>
      <c r="D57" s="10">
        <f>Целевые!F457</f>
        <v>0</v>
      </c>
      <c r="E57" s="10">
        <f>Целевые!G457</f>
        <v>0</v>
      </c>
      <c r="F57" s="10">
        <f>Целевые!H457</f>
        <v>0</v>
      </c>
    </row>
    <row r="59" spans="2:6">
      <c r="B59" s="49"/>
      <c r="C59" s="34"/>
      <c r="D59" s="47"/>
      <c r="E59" s="47"/>
      <c r="F59" s="47"/>
    </row>
    <row r="60" spans="2:6">
      <c r="B60" s="49"/>
      <c r="C60" s="34"/>
      <c r="D60" s="47"/>
      <c r="E60" s="47"/>
    </row>
    <row r="61" spans="2:6">
      <c r="B61" s="49"/>
      <c r="C61" s="34"/>
      <c r="E61" s="47"/>
      <c r="F61" s="47"/>
    </row>
    <row r="62" spans="2:6">
      <c r="B62" s="49"/>
      <c r="C62" s="34"/>
      <c r="D62" s="168"/>
      <c r="E62" s="168"/>
    </row>
    <row r="63" spans="2:6">
      <c r="B63" s="49"/>
      <c r="C63" s="34"/>
      <c r="D63" s="168"/>
      <c r="E63" s="168"/>
    </row>
  </sheetData>
  <sheetProtection password="CC23" sheet="1" objects="1" scenarios="1"/>
  <protectedRanges>
    <protectedRange password="C71F" sqref="E56:F56 D44:F44" name="Диапазон1"/>
  </protectedRanges>
  <mergeCells count="8">
    <mergeCell ref="D62:E62"/>
    <mergeCell ref="D63:E63"/>
    <mergeCell ref="C1:F1"/>
    <mergeCell ref="B2:F2"/>
    <mergeCell ref="D3:F3"/>
    <mergeCell ref="B4:B5"/>
    <mergeCell ref="C4:C5"/>
    <mergeCell ref="D4:F4"/>
  </mergeCells>
  <pageMargins left="0.9055118110236221" right="0.19685039370078741" top="0.74803149606299213" bottom="0.35433070866141736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463"/>
  <sheetViews>
    <sheetView workbookViewId="0">
      <selection activeCell="M2" sqref="M2"/>
    </sheetView>
  </sheetViews>
  <sheetFormatPr defaultColWidth="9.140625" defaultRowHeight="12.75"/>
  <cols>
    <col min="1" max="1" width="0.140625" style="36" customWidth="1"/>
    <col min="2" max="2" width="68" style="33" customWidth="1"/>
    <col min="3" max="3" width="6.7109375" style="38" customWidth="1"/>
    <col min="4" max="4" width="9.42578125" style="38" customWidth="1"/>
    <col min="5" max="5" width="5.7109375" style="38" customWidth="1"/>
    <col min="6" max="6" width="9.42578125" style="35" customWidth="1"/>
    <col min="7" max="7" width="10.140625" style="35" customWidth="1"/>
    <col min="8" max="8" width="10" style="35" customWidth="1"/>
    <col min="9" max="16384" width="9.140625" style="36"/>
  </cols>
  <sheetData>
    <row r="1" spans="2:8" ht="51.75" customHeight="1">
      <c r="B1" s="1"/>
      <c r="D1" s="3"/>
      <c r="E1" s="169" t="s">
        <v>956</v>
      </c>
      <c r="F1" s="169"/>
      <c r="G1" s="169"/>
      <c r="H1" s="169"/>
    </row>
    <row r="2" spans="2:8" ht="55.5" customHeight="1">
      <c r="B2" s="171" t="s">
        <v>958</v>
      </c>
      <c r="C2" s="172"/>
      <c r="D2" s="172"/>
      <c r="E2" s="172"/>
      <c r="F2" s="172"/>
      <c r="G2" s="172"/>
      <c r="H2" s="172"/>
    </row>
    <row r="3" spans="2:8" ht="15">
      <c r="B3" s="43"/>
      <c r="C3" s="43"/>
      <c r="D3" s="43"/>
      <c r="E3" s="43"/>
      <c r="F3" s="173" t="s">
        <v>0</v>
      </c>
      <c r="G3" s="173"/>
      <c r="H3" s="174"/>
    </row>
    <row r="4" spans="2:8" ht="38.25" customHeight="1">
      <c r="B4" s="182" t="s">
        <v>1</v>
      </c>
      <c r="C4" s="183" t="s">
        <v>524</v>
      </c>
      <c r="D4" s="183" t="s">
        <v>525</v>
      </c>
      <c r="E4" s="183" t="s">
        <v>531</v>
      </c>
      <c r="F4" s="184" t="s">
        <v>523</v>
      </c>
      <c r="G4" s="185"/>
      <c r="H4" s="185"/>
    </row>
    <row r="5" spans="2:8" ht="129" customHeight="1">
      <c r="B5" s="182"/>
      <c r="C5" s="183"/>
      <c r="D5" s="183"/>
      <c r="E5" s="183"/>
      <c r="F5" s="10" t="s">
        <v>3</v>
      </c>
      <c r="G5" s="10" t="s">
        <v>657</v>
      </c>
      <c r="H5" s="10" t="s">
        <v>845</v>
      </c>
    </row>
    <row r="6" spans="2:8">
      <c r="B6" s="75" t="s">
        <v>4</v>
      </c>
      <c r="C6" s="75" t="s">
        <v>6</v>
      </c>
      <c r="D6" s="75" t="s">
        <v>7</v>
      </c>
      <c r="E6" s="75" t="s">
        <v>8</v>
      </c>
      <c r="F6" s="75" t="s">
        <v>9</v>
      </c>
      <c r="G6" s="75" t="s">
        <v>10</v>
      </c>
      <c r="H6" s="75" t="s">
        <v>11</v>
      </c>
    </row>
    <row r="7" spans="2:8">
      <c r="B7" s="9" t="s">
        <v>15</v>
      </c>
      <c r="C7" s="75" t="s">
        <v>16</v>
      </c>
      <c r="D7" s="75" t="s">
        <v>14</v>
      </c>
      <c r="E7" s="75"/>
      <c r="F7" s="10">
        <f>F8+F11+F17+F23+F26+F34+F37</f>
        <v>64974.399999999994</v>
      </c>
      <c r="G7" s="10">
        <f>G8+G11+G17+G23+G26+G34+G37</f>
        <v>70412.2</v>
      </c>
      <c r="H7" s="10">
        <f>H8+H11+H17+H23+H26+H34+H37</f>
        <v>80877.100000000006</v>
      </c>
    </row>
    <row r="8" spans="2:8" ht="25.5">
      <c r="B8" s="9" t="s">
        <v>37</v>
      </c>
      <c r="C8" s="75" t="s">
        <v>38</v>
      </c>
      <c r="D8" s="75"/>
      <c r="E8" s="75"/>
      <c r="F8" s="10">
        <f t="shared" ref="F8:H9" si="0">F9</f>
        <v>2078.8000000000002</v>
      </c>
      <c r="G8" s="10">
        <f t="shared" si="0"/>
        <v>2078.8000000000002</v>
      </c>
      <c r="H8" s="10">
        <f t="shared" si="0"/>
        <v>2078.8000000000002</v>
      </c>
    </row>
    <row r="9" spans="2:8" ht="25.5">
      <c r="B9" s="11" t="s">
        <v>19</v>
      </c>
      <c r="C9" s="12" t="s">
        <v>38</v>
      </c>
      <c r="D9" s="12" t="s">
        <v>527</v>
      </c>
      <c r="E9" s="12"/>
      <c r="F9" s="13">
        <f t="shared" si="0"/>
        <v>2078.8000000000002</v>
      </c>
      <c r="G9" s="13">
        <f t="shared" si="0"/>
        <v>2078.8000000000002</v>
      </c>
      <c r="H9" s="13">
        <f t="shared" si="0"/>
        <v>2078.8000000000002</v>
      </c>
    </row>
    <row r="10" spans="2:8" ht="38.25">
      <c r="B10" s="11" t="s">
        <v>23</v>
      </c>
      <c r="C10" s="12" t="s">
        <v>38</v>
      </c>
      <c r="D10" s="12" t="s">
        <v>527</v>
      </c>
      <c r="E10" s="12" t="s">
        <v>24</v>
      </c>
      <c r="F10" s="13">
        <f>Ведомственная!G19</f>
        <v>2078.8000000000002</v>
      </c>
      <c r="G10" s="13">
        <f>Ведомственная!H19</f>
        <v>2078.8000000000002</v>
      </c>
      <c r="H10" s="13">
        <f>Ведомственная!I19</f>
        <v>2078.8000000000002</v>
      </c>
    </row>
    <row r="11" spans="2:8" ht="38.25">
      <c r="B11" s="9" t="s">
        <v>17</v>
      </c>
      <c r="C11" s="75" t="s">
        <v>18</v>
      </c>
      <c r="D11" s="75" t="s">
        <v>14</v>
      </c>
      <c r="E11" s="75" t="s">
        <v>14</v>
      </c>
      <c r="F11" s="10">
        <f>F12+F15</f>
        <v>1471.7</v>
      </c>
      <c r="G11" s="10">
        <f>G12+G15</f>
        <v>1471.7</v>
      </c>
      <c r="H11" s="10">
        <f>H12+H15</f>
        <v>1471.7</v>
      </c>
    </row>
    <row r="12" spans="2:8" ht="25.5">
      <c r="B12" s="11" t="s">
        <v>19</v>
      </c>
      <c r="C12" s="12" t="s">
        <v>18</v>
      </c>
      <c r="D12" s="12" t="s">
        <v>527</v>
      </c>
      <c r="E12" s="12" t="s">
        <v>14</v>
      </c>
      <c r="F12" s="13">
        <f>F13+F14</f>
        <v>1470.7</v>
      </c>
      <c r="G12" s="13">
        <f>G13+G14</f>
        <v>1470.7</v>
      </c>
      <c r="H12" s="13">
        <f>H13+H14</f>
        <v>1470.7</v>
      </c>
    </row>
    <row r="13" spans="2:8" ht="38.25">
      <c r="B13" s="11" t="s">
        <v>23</v>
      </c>
      <c r="C13" s="12" t="s">
        <v>18</v>
      </c>
      <c r="D13" s="12" t="s">
        <v>528</v>
      </c>
      <c r="E13" s="12" t="s">
        <v>24</v>
      </c>
      <c r="F13" s="13">
        <f>Ведомственная!G11</f>
        <v>1466.7</v>
      </c>
      <c r="G13" s="13">
        <f>Ведомственная!H11</f>
        <v>1466.7</v>
      </c>
      <c r="H13" s="13">
        <f>Ведомственная!I11</f>
        <v>1466.7</v>
      </c>
    </row>
    <row r="14" spans="2:8" ht="25.5">
      <c r="B14" s="11" t="s">
        <v>25</v>
      </c>
      <c r="C14" s="12" t="s">
        <v>18</v>
      </c>
      <c r="D14" s="12" t="s">
        <v>527</v>
      </c>
      <c r="E14" s="12" t="s">
        <v>26</v>
      </c>
      <c r="F14" s="13">
        <f>Ведомственная!G12</f>
        <v>4</v>
      </c>
      <c r="G14" s="13">
        <f>Ведомственная!H12</f>
        <v>4</v>
      </c>
      <c r="H14" s="13">
        <f>Ведомственная!I12</f>
        <v>4</v>
      </c>
    </row>
    <row r="15" spans="2:8">
      <c r="B15" s="11" t="s">
        <v>29</v>
      </c>
      <c r="C15" s="12" t="s">
        <v>18</v>
      </c>
      <c r="D15" s="12" t="s">
        <v>529</v>
      </c>
      <c r="E15" s="12"/>
      <c r="F15" s="13">
        <f>F16</f>
        <v>1</v>
      </c>
      <c r="G15" s="13">
        <f>G16</f>
        <v>1</v>
      </c>
      <c r="H15" s="13">
        <f>H16</f>
        <v>1</v>
      </c>
    </row>
    <row r="16" spans="2:8">
      <c r="B16" s="11" t="s">
        <v>33</v>
      </c>
      <c r="C16" s="12" t="s">
        <v>18</v>
      </c>
      <c r="D16" s="12" t="s">
        <v>530</v>
      </c>
      <c r="E16" s="12" t="s">
        <v>34</v>
      </c>
      <c r="F16" s="13">
        <f>Ведомственная!G14</f>
        <v>1</v>
      </c>
      <c r="G16" s="13">
        <f>Ведомственная!H14</f>
        <v>1</v>
      </c>
      <c r="H16" s="13">
        <f>Ведомственная!I14</f>
        <v>1</v>
      </c>
    </row>
    <row r="17" spans="2:8" ht="25.5">
      <c r="B17" s="9" t="s">
        <v>41</v>
      </c>
      <c r="C17" s="75" t="s">
        <v>42</v>
      </c>
      <c r="D17" s="75" t="s">
        <v>14</v>
      </c>
      <c r="E17" s="75" t="s">
        <v>14</v>
      </c>
      <c r="F17" s="10">
        <f>F18+F21</f>
        <v>22075.199999999997</v>
      </c>
      <c r="G17" s="10">
        <f>G18+G21</f>
        <v>21755.599999999999</v>
      </c>
      <c r="H17" s="10">
        <f>H18+H21</f>
        <v>21755.599999999999</v>
      </c>
    </row>
    <row r="18" spans="2:8" ht="25.5">
      <c r="B18" s="11" t="s">
        <v>19</v>
      </c>
      <c r="C18" s="12" t="s">
        <v>42</v>
      </c>
      <c r="D18" s="12" t="s">
        <v>527</v>
      </c>
      <c r="E18" s="12"/>
      <c r="F18" s="13">
        <f>F19+F20</f>
        <v>21996.199999999997</v>
      </c>
      <c r="G18" s="13">
        <f>G19+G20</f>
        <v>21723.599999999999</v>
      </c>
      <c r="H18" s="13">
        <f>H19+H20</f>
        <v>21723.599999999999</v>
      </c>
    </row>
    <row r="19" spans="2:8" ht="38.25">
      <c r="B19" s="11" t="s">
        <v>23</v>
      </c>
      <c r="C19" s="12" t="s">
        <v>42</v>
      </c>
      <c r="D19" s="12" t="s">
        <v>527</v>
      </c>
      <c r="E19" s="12" t="s">
        <v>24</v>
      </c>
      <c r="F19" s="13">
        <f>Ведомственная!G22</f>
        <v>21698.1</v>
      </c>
      <c r="G19" s="13">
        <f>Ведомственная!H22</f>
        <v>21575.8</v>
      </c>
      <c r="H19" s="13">
        <f>Ведомственная!I22</f>
        <v>21575.8</v>
      </c>
    </row>
    <row r="20" spans="2:8">
      <c r="B20" s="11" t="s">
        <v>43</v>
      </c>
      <c r="C20" s="12" t="s">
        <v>42</v>
      </c>
      <c r="D20" s="12" t="s">
        <v>527</v>
      </c>
      <c r="E20" s="12" t="s">
        <v>26</v>
      </c>
      <c r="F20" s="13">
        <f>Ведомственная!G23</f>
        <v>298.10000000000002</v>
      </c>
      <c r="G20" s="13">
        <f>Ведомственная!H23</f>
        <v>147.80000000000001</v>
      </c>
      <c r="H20" s="13">
        <f>Ведомственная!I23</f>
        <v>147.80000000000001</v>
      </c>
    </row>
    <row r="21" spans="2:8">
      <c r="B21" s="11" t="s">
        <v>29</v>
      </c>
      <c r="C21" s="12" t="s">
        <v>42</v>
      </c>
      <c r="D21" s="12" t="s">
        <v>530</v>
      </c>
      <c r="E21" s="12"/>
      <c r="F21" s="13">
        <f>F22</f>
        <v>79</v>
      </c>
      <c r="G21" s="13">
        <f>G22</f>
        <v>32</v>
      </c>
      <c r="H21" s="13">
        <f>H22</f>
        <v>32</v>
      </c>
    </row>
    <row r="22" spans="2:8">
      <c r="B22" s="11" t="s">
        <v>33</v>
      </c>
      <c r="C22" s="12" t="s">
        <v>42</v>
      </c>
      <c r="D22" s="12" t="s">
        <v>530</v>
      </c>
      <c r="E22" s="12" t="s">
        <v>34</v>
      </c>
      <c r="F22" s="13">
        <f>Ведомственная!G25</f>
        <v>79</v>
      </c>
      <c r="G22" s="13">
        <f>Ведомственная!H25</f>
        <v>32</v>
      </c>
      <c r="H22" s="13">
        <f>Ведомственная!I25</f>
        <v>32</v>
      </c>
    </row>
    <row r="23" spans="2:8" s="40" customFormat="1">
      <c r="B23" s="9" t="s">
        <v>52</v>
      </c>
      <c r="C23" s="75" t="s">
        <v>53</v>
      </c>
      <c r="D23" s="75"/>
      <c r="E23" s="75"/>
      <c r="F23" s="10">
        <f t="shared" ref="F23:H24" si="1">F24</f>
        <v>3.7</v>
      </c>
      <c r="G23" s="10">
        <f t="shared" si="1"/>
        <v>5.9</v>
      </c>
      <c r="H23" s="10">
        <f t="shared" si="1"/>
        <v>67.400000000000006</v>
      </c>
    </row>
    <row r="24" spans="2:8" s="40" customFormat="1">
      <c r="B24" s="11" t="s">
        <v>29</v>
      </c>
      <c r="C24" s="12" t="s">
        <v>53</v>
      </c>
      <c r="D24" s="12" t="s">
        <v>530</v>
      </c>
      <c r="E24" s="12"/>
      <c r="F24" s="13">
        <f t="shared" si="1"/>
        <v>3.7</v>
      </c>
      <c r="G24" s="13">
        <f t="shared" si="1"/>
        <v>5.9</v>
      </c>
      <c r="H24" s="13">
        <f t="shared" si="1"/>
        <v>67.400000000000006</v>
      </c>
    </row>
    <row r="25" spans="2:8">
      <c r="B25" s="11" t="s">
        <v>43</v>
      </c>
      <c r="C25" s="12" t="s">
        <v>53</v>
      </c>
      <c r="D25" s="12" t="s">
        <v>530</v>
      </c>
      <c r="E25" s="12" t="s">
        <v>26</v>
      </c>
      <c r="F25" s="13">
        <f>Ведомственная!G28</f>
        <v>3.7</v>
      </c>
      <c r="G25" s="13">
        <f>Ведомственная!H28</f>
        <v>5.9</v>
      </c>
      <c r="H25" s="13">
        <f>Ведомственная!I28</f>
        <v>67.400000000000006</v>
      </c>
    </row>
    <row r="26" spans="2:8" ht="25.5">
      <c r="B26" s="9" t="s">
        <v>498</v>
      </c>
      <c r="C26" s="75" t="s">
        <v>499</v>
      </c>
      <c r="D26" s="75" t="s">
        <v>14</v>
      </c>
      <c r="E26" s="75" t="s">
        <v>14</v>
      </c>
      <c r="F26" s="10">
        <f>F27+F30</f>
        <v>7138.2000000000007</v>
      </c>
      <c r="G26" s="10">
        <f>G27+G30</f>
        <v>6304.5999999999995</v>
      </c>
      <c r="H26" s="10">
        <f>H27+H30</f>
        <v>6410</v>
      </c>
    </row>
    <row r="27" spans="2:8" ht="25.5">
      <c r="B27" s="11" t="s">
        <v>19</v>
      </c>
      <c r="C27" s="12" t="s">
        <v>499</v>
      </c>
      <c r="D27" s="12" t="s">
        <v>527</v>
      </c>
      <c r="E27" s="12" t="s">
        <v>14</v>
      </c>
      <c r="F27" s="13">
        <f>F28+F29</f>
        <v>6629.7000000000007</v>
      </c>
      <c r="G27" s="13">
        <f>G28+G29</f>
        <v>6300.5999999999995</v>
      </c>
      <c r="H27" s="13">
        <f>H28+H29</f>
        <v>6405</v>
      </c>
    </row>
    <row r="28" spans="2:8" ht="38.25">
      <c r="B28" s="11" t="s">
        <v>23</v>
      </c>
      <c r="C28" s="12" t="s">
        <v>499</v>
      </c>
      <c r="D28" s="12" t="s">
        <v>527</v>
      </c>
      <c r="E28" s="12" t="s">
        <v>24</v>
      </c>
      <c r="F28" s="13">
        <f>Ведомственная!G479+Ведомственная!G494</f>
        <v>6068.1</v>
      </c>
      <c r="G28" s="13">
        <f>Ведомственная!H479+Ведомственная!H494</f>
        <v>6143.2</v>
      </c>
      <c r="H28" s="13">
        <f>Ведомственная!I479+Ведомственная!I494</f>
        <v>6193.7</v>
      </c>
    </row>
    <row r="29" spans="2:8">
      <c r="B29" s="11" t="s">
        <v>43</v>
      </c>
      <c r="C29" s="12" t="s">
        <v>499</v>
      </c>
      <c r="D29" s="12" t="s">
        <v>528</v>
      </c>
      <c r="E29" s="12" t="s">
        <v>26</v>
      </c>
      <c r="F29" s="13">
        <f>Ведомственная!G480+Ведомственная!G495</f>
        <v>561.6</v>
      </c>
      <c r="G29" s="13">
        <f>Ведомственная!H480+Ведомственная!H495</f>
        <v>157.4</v>
      </c>
      <c r="H29" s="13">
        <f>Ведомственная!I480+Ведомственная!I495</f>
        <v>211.3</v>
      </c>
    </row>
    <row r="30" spans="2:8">
      <c r="B30" s="11" t="s">
        <v>90</v>
      </c>
      <c r="C30" s="12" t="s">
        <v>499</v>
      </c>
      <c r="D30" s="12" t="s">
        <v>530</v>
      </c>
      <c r="E30" s="12"/>
      <c r="F30" s="13">
        <f>F31+F32+F33</f>
        <v>508.5</v>
      </c>
      <c r="G30" s="13">
        <f>G31+G32+G33</f>
        <v>4</v>
      </c>
      <c r="H30" s="13">
        <f>H31+H32+H33</f>
        <v>5</v>
      </c>
    </row>
    <row r="31" spans="2:8" ht="38.25">
      <c r="B31" s="11" t="s">
        <v>23</v>
      </c>
      <c r="C31" s="12" t="s">
        <v>499</v>
      </c>
      <c r="D31" s="12" t="s">
        <v>530</v>
      </c>
      <c r="E31" s="12" t="s">
        <v>24</v>
      </c>
      <c r="F31" s="13">
        <f>Ведомственная!G497</f>
        <v>504.5</v>
      </c>
      <c r="G31" s="13">
        <f>Ведомственная!H497</f>
        <v>0</v>
      </c>
      <c r="H31" s="13">
        <f>Ведомственная!I497</f>
        <v>0</v>
      </c>
    </row>
    <row r="32" spans="2:8" hidden="1">
      <c r="B32" s="11" t="s">
        <v>43</v>
      </c>
      <c r="C32" s="12" t="s">
        <v>499</v>
      </c>
      <c r="D32" s="12" t="s">
        <v>530</v>
      </c>
      <c r="E32" s="12" t="s">
        <v>26</v>
      </c>
      <c r="F32" s="13">
        <f>Ведомственная!G498</f>
        <v>0</v>
      </c>
      <c r="G32" s="13">
        <f>Ведомственная!H498</f>
        <v>0</v>
      </c>
      <c r="H32" s="13">
        <f>Ведомственная!I498</f>
        <v>0</v>
      </c>
    </row>
    <row r="33" spans="2:8">
      <c r="B33" s="11" t="s">
        <v>33</v>
      </c>
      <c r="C33" s="12" t="s">
        <v>499</v>
      </c>
      <c r="D33" s="12" t="s">
        <v>530</v>
      </c>
      <c r="E33" s="12" t="s">
        <v>34</v>
      </c>
      <c r="F33" s="13">
        <f>Ведомственная!G482+Ведомственная!G499</f>
        <v>4</v>
      </c>
      <c r="G33" s="13">
        <f>Ведомственная!H482+Ведомственная!H499</f>
        <v>4</v>
      </c>
      <c r="H33" s="13">
        <f>Ведомственная!I482+Ведомственная!I499</f>
        <v>5</v>
      </c>
    </row>
    <row r="34" spans="2:8">
      <c r="B34" s="9" t="s">
        <v>56</v>
      </c>
      <c r="C34" s="75" t="s">
        <v>57</v>
      </c>
      <c r="D34" s="75"/>
      <c r="E34" s="75"/>
      <c r="F34" s="10">
        <f t="shared" ref="F34:H35" si="2">F35</f>
        <v>300</v>
      </c>
      <c r="G34" s="10">
        <f t="shared" si="2"/>
        <v>300</v>
      </c>
      <c r="H34" s="10">
        <f t="shared" si="2"/>
        <v>300</v>
      </c>
    </row>
    <row r="35" spans="2:8">
      <c r="B35" s="11" t="s">
        <v>29</v>
      </c>
      <c r="C35" s="12" t="s">
        <v>57</v>
      </c>
      <c r="D35" s="12" t="s">
        <v>530</v>
      </c>
      <c r="E35" s="12"/>
      <c r="F35" s="13">
        <f t="shared" si="2"/>
        <v>300</v>
      </c>
      <c r="G35" s="13">
        <f t="shared" si="2"/>
        <v>300</v>
      </c>
      <c r="H35" s="13">
        <f t="shared" si="2"/>
        <v>300</v>
      </c>
    </row>
    <row r="36" spans="2:8">
      <c r="B36" s="11" t="s">
        <v>33</v>
      </c>
      <c r="C36" s="12" t="s">
        <v>57</v>
      </c>
      <c r="D36" s="12" t="s">
        <v>530</v>
      </c>
      <c r="E36" s="12" t="s">
        <v>34</v>
      </c>
      <c r="F36" s="13">
        <f>Ведомственная!G31</f>
        <v>300</v>
      </c>
      <c r="G36" s="13">
        <f>Ведомственная!H31</f>
        <v>300</v>
      </c>
      <c r="H36" s="13">
        <f>Ведомственная!I31</f>
        <v>300</v>
      </c>
    </row>
    <row r="37" spans="2:8">
      <c r="B37" s="9" t="s">
        <v>59</v>
      </c>
      <c r="C37" s="75" t="s">
        <v>60</v>
      </c>
      <c r="D37" s="75"/>
      <c r="E37" s="75"/>
      <c r="F37" s="10">
        <f>F43+F38</f>
        <v>31906.799999999999</v>
      </c>
      <c r="G37" s="10">
        <f t="shared" ref="G37:H37" si="3">G43+G38</f>
        <v>38495.599999999999</v>
      </c>
      <c r="H37" s="10">
        <f t="shared" si="3"/>
        <v>48793.599999999999</v>
      </c>
    </row>
    <row r="38" spans="2:8" ht="38.25">
      <c r="B38" s="11" t="s">
        <v>886</v>
      </c>
      <c r="C38" s="12" t="s">
        <v>60</v>
      </c>
      <c r="D38" s="12" t="s">
        <v>931</v>
      </c>
      <c r="E38" s="12"/>
      <c r="F38" s="13">
        <f>F39+F41</f>
        <v>600</v>
      </c>
      <c r="G38" s="13">
        <f t="shared" ref="G38:H38" si="4">G39+G41</f>
        <v>1</v>
      </c>
      <c r="H38" s="13">
        <f t="shared" si="4"/>
        <v>1</v>
      </c>
    </row>
    <row r="39" spans="2:8" ht="38.25">
      <c r="B39" s="11" t="s">
        <v>887</v>
      </c>
      <c r="C39" s="12" t="s">
        <v>60</v>
      </c>
      <c r="D39" s="12" t="s">
        <v>932</v>
      </c>
      <c r="E39" s="12"/>
      <c r="F39" s="13">
        <f>F40</f>
        <v>600</v>
      </c>
      <c r="G39" s="13">
        <f>G40</f>
        <v>0</v>
      </c>
      <c r="H39" s="13">
        <f>H40</f>
        <v>0</v>
      </c>
    </row>
    <row r="40" spans="2:8">
      <c r="B40" s="11" t="s">
        <v>43</v>
      </c>
      <c r="C40" s="12" t="s">
        <v>60</v>
      </c>
      <c r="D40" s="12" t="s">
        <v>932</v>
      </c>
      <c r="E40" s="12" t="s">
        <v>26</v>
      </c>
      <c r="F40" s="13">
        <f>Ведомственная!G35</f>
        <v>600</v>
      </c>
      <c r="G40" s="13">
        <f>Ведомственная!I35</f>
        <v>0</v>
      </c>
      <c r="H40" s="13">
        <f>Ведомственная!I35</f>
        <v>0</v>
      </c>
    </row>
    <row r="41" spans="2:8" ht="25.5">
      <c r="B41" s="11" t="s">
        <v>888</v>
      </c>
      <c r="C41" s="12" t="s">
        <v>60</v>
      </c>
      <c r="D41" s="12" t="s">
        <v>933</v>
      </c>
      <c r="E41" s="12"/>
      <c r="F41" s="13">
        <f>F42</f>
        <v>0</v>
      </c>
      <c r="G41" s="13">
        <f>G42</f>
        <v>1</v>
      </c>
      <c r="H41" s="13">
        <f>H42</f>
        <v>1</v>
      </c>
    </row>
    <row r="42" spans="2:8">
      <c r="B42" s="11" t="s">
        <v>43</v>
      </c>
      <c r="C42" s="12" t="s">
        <v>60</v>
      </c>
      <c r="D42" s="12" t="s">
        <v>933</v>
      </c>
      <c r="E42" s="12" t="s">
        <v>26</v>
      </c>
      <c r="F42" s="13">
        <f>Ведомственная!G37</f>
        <v>0</v>
      </c>
      <c r="G42" s="13">
        <f>Ведомственная!H37</f>
        <v>1</v>
      </c>
      <c r="H42" s="13">
        <f>Ведомственная!I37</f>
        <v>1</v>
      </c>
    </row>
    <row r="43" spans="2:8">
      <c r="B43" s="11" t="s">
        <v>29</v>
      </c>
      <c r="C43" s="12" t="s">
        <v>60</v>
      </c>
      <c r="D43" s="12" t="s">
        <v>530</v>
      </c>
      <c r="E43" s="12"/>
      <c r="F43" s="13">
        <f>F44+F45+F46+F47</f>
        <v>31306.799999999999</v>
      </c>
      <c r="G43" s="13">
        <f t="shared" ref="G43:H43" si="5">G44+G45+G46+G47</f>
        <v>38494.6</v>
      </c>
      <c r="H43" s="13">
        <f t="shared" si="5"/>
        <v>48792.6</v>
      </c>
    </row>
    <row r="44" spans="2:8" ht="38.25">
      <c r="B44" s="11" t="s">
        <v>23</v>
      </c>
      <c r="C44" s="12" t="s">
        <v>60</v>
      </c>
      <c r="D44" s="12" t="s">
        <v>530</v>
      </c>
      <c r="E44" s="12" t="s">
        <v>24</v>
      </c>
      <c r="F44" s="13">
        <f>Ведомственная!G39</f>
        <v>9259.4</v>
      </c>
      <c r="G44" s="13">
        <f>Ведомственная!H39</f>
        <v>9295</v>
      </c>
      <c r="H44" s="13">
        <f>Ведомственная!I39</f>
        <v>9295</v>
      </c>
    </row>
    <row r="45" spans="2:8">
      <c r="B45" s="11" t="s">
        <v>43</v>
      </c>
      <c r="C45" s="12" t="s">
        <v>60</v>
      </c>
      <c r="D45" s="12" t="s">
        <v>530</v>
      </c>
      <c r="E45" s="12" t="s">
        <v>26</v>
      </c>
      <c r="F45" s="13">
        <f>Ведомственная!G40</f>
        <v>5915.4000000000005</v>
      </c>
      <c r="G45" s="13">
        <f>Ведомственная!H40</f>
        <v>3080.6000000000004</v>
      </c>
      <c r="H45" s="13">
        <f>Ведомственная!I40</f>
        <v>3080.6000000000004</v>
      </c>
    </row>
    <row r="46" spans="2:8" ht="25.5">
      <c r="B46" s="11" t="s">
        <v>71</v>
      </c>
      <c r="C46" s="12" t="s">
        <v>60</v>
      </c>
      <c r="D46" s="12" t="s">
        <v>530</v>
      </c>
      <c r="E46" s="12" t="s">
        <v>72</v>
      </c>
      <c r="F46" s="13">
        <f>Ведомственная!G41</f>
        <v>16011</v>
      </c>
      <c r="G46" s="13">
        <f>Ведомственная!H41</f>
        <v>15000</v>
      </c>
      <c r="H46" s="13">
        <f>Ведомственная!I41</f>
        <v>15000</v>
      </c>
    </row>
    <row r="47" spans="2:8">
      <c r="B47" s="11" t="s">
        <v>33</v>
      </c>
      <c r="C47" s="12" t="s">
        <v>60</v>
      </c>
      <c r="D47" s="12" t="s">
        <v>530</v>
      </c>
      <c r="E47" s="12" t="s">
        <v>34</v>
      </c>
      <c r="F47" s="13">
        <f>Ведомственная!G42+Ведомственная!G485</f>
        <v>121</v>
      </c>
      <c r="G47" s="13">
        <f>Ведомственная!H42+Ведомственная!H485</f>
        <v>11119</v>
      </c>
      <c r="H47" s="13">
        <f>Ведомственная!I42+Ведомственная!I485</f>
        <v>21417</v>
      </c>
    </row>
    <row r="48" spans="2:8" ht="25.5">
      <c r="B48" s="9" t="s">
        <v>77</v>
      </c>
      <c r="C48" s="75" t="s">
        <v>78</v>
      </c>
      <c r="D48" s="75" t="s">
        <v>14</v>
      </c>
      <c r="E48" s="75" t="s">
        <v>14</v>
      </c>
      <c r="F48" s="10">
        <f>F49+F59</f>
        <v>3276</v>
      </c>
      <c r="G48" s="10">
        <f>G49+G59</f>
        <v>3085.1</v>
      </c>
      <c r="H48" s="10">
        <f>H49+H59</f>
        <v>3058.1</v>
      </c>
    </row>
    <row r="49" spans="2:8">
      <c r="B49" s="9" t="s">
        <v>79</v>
      </c>
      <c r="C49" s="75" t="s">
        <v>80</v>
      </c>
      <c r="D49" s="75"/>
      <c r="E49" s="75"/>
      <c r="F49" s="10">
        <f>F50+F57</f>
        <v>128.9</v>
      </c>
      <c r="G49" s="10">
        <f>G50+G57</f>
        <v>127.5</v>
      </c>
      <c r="H49" s="10">
        <f>H50+H57</f>
        <v>127.5</v>
      </c>
    </row>
    <row r="50" spans="2:8" s="40" customFormat="1" ht="51">
      <c r="B50" s="20" t="s">
        <v>914</v>
      </c>
      <c r="C50" s="12" t="s">
        <v>80</v>
      </c>
      <c r="D50" s="12" t="s">
        <v>532</v>
      </c>
      <c r="E50" s="12"/>
      <c r="F50" s="13">
        <f>F51+F53+F55</f>
        <v>78.5</v>
      </c>
      <c r="G50" s="13">
        <f>G51+G53+G55</f>
        <v>76.5</v>
      </c>
      <c r="H50" s="13">
        <f>H51+H53+H55</f>
        <v>76.5</v>
      </c>
    </row>
    <row r="51" spans="2:8">
      <c r="B51" s="21" t="s">
        <v>84</v>
      </c>
      <c r="C51" s="12" t="s">
        <v>80</v>
      </c>
      <c r="D51" s="12" t="s">
        <v>533</v>
      </c>
      <c r="E51" s="12"/>
      <c r="F51" s="13">
        <f>F52</f>
        <v>32.5</v>
      </c>
      <c r="G51" s="13">
        <f>G52</f>
        <v>30.5</v>
      </c>
      <c r="H51" s="13">
        <f>H52</f>
        <v>30.5</v>
      </c>
    </row>
    <row r="52" spans="2:8">
      <c r="B52" s="11" t="s">
        <v>43</v>
      </c>
      <c r="C52" s="12" t="s">
        <v>80</v>
      </c>
      <c r="D52" s="12" t="s">
        <v>533</v>
      </c>
      <c r="E52" s="12" t="s">
        <v>26</v>
      </c>
      <c r="F52" s="13">
        <f>Ведомственная!G47</f>
        <v>32.5</v>
      </c>
      <c r="G52" s="13">
        <f>Ведомственная!H47</f>
        <v>30.5</v>
      </c>
      <c r="H52" s="13">
        <f>Ведомственная!I47</f>
        <v>30.5</v>
      </c>
    </row>
    <row r="53" spans="2:8">
      <c r="B53" s="21" t="s">
        <v>86</v>
      </c>
      <c r="C53" s="12" t="s">
        <v>80</v>
      </c>
      <c r="D53" s="12" t="s">
        <v>534</v>
      </c>
      <c r="E53" s="12"/>
      <c r="F53" s="13">
        <f>F54</f>
        <v>30</v>
      </c>
      <c r="G53" s="13">
        <f>G54</f>
        <v>30</v>
      </c>
      <c r="H53" s="13">
        <f>H54</f>
        <v>30</v>
      </c>
    </row>
    <row r="54" spans="2:8">
      <c r="B54" s="11" t="s">
        <v>43</v>
      </c>
      <c r="C54" s="12" t="s">
        <v>80</v>
      </c>
      <c r="D54" s="12" t="s">
        <v>534</v>
      </c>
      <c r="E54" s="12" t="s">
        <v>26</v>
      </c>
      <c r="F54" s="13">
        <f>Ведомственная!G49</f>
        <v>30</v>
      </c>
      <c r="G54" s="13">
        <f>Ведомственная!H49</f>
        <v>30</v>
      </c>
      <c r="H54" s="13">
        <f>Ведомственная!I49</f>
        <v>30</v>
      </c>
    </row>
    <row r="55" spans="2:8">
      <c r="B55" s="21" t="s">
        <v>88</v>
      </c>
      <c r="C55" s="12" t="s">
        <v>80</v>
      </c>
      <c r="D55" s="12" t="s">
        <v>535</v>
      </c>
      <c r="E55" s="12"/>
      <c r="F55" s="13">
        <f>F56</f>
        <v>16</v>
      </c>
      <c r="G55" s="13">
        <f>G56</f>
        <v>16</v>
      </c>
      <c r="H55" s="13">
        <f>H56</f>
        <v>16</v>
      </c>
    </row>
    <row r="56" spans="2:8">
      <c r="B56" s="11" t="s">
        <v>43</v>
      </c>
      <c r="C56" s="12" t="s">
        <v>80</v>
      </c>
      <c r="D56" s="12" t="s">
        <v>535</v>
      </c>
      <c r="E56" s="12" t="s">
        <v>26</v>
      </c>
      <c r="F56" s="13">
        <f>Ведомственная!G51</f>
        <v>16</v>
      </c>
      <c r="G56" s="13">
        <f>Ведомственная!H51</f>
        <v>16</v>
      </c>
      <c r="H56" s="13">
        <f>Ведомственная!I51</f>
        <v>16</v>
      </c>
    </row>
    <row r="57" spans="2:8">
      <c r="B57" s="11" t="s">
        <v>90</v>
      </c>
      <c r="C57" s="12" t="s">
        <v>80</v>
      </c>
      <c r="D57" s="12" t="s">
        <v>530</v>
      </c>
      <c r="E57" s="12"/>
      <c r="F57" s="13">
        <f>F58</f>
        <v>50.4</v>
      </c>
      <c r="G57" s="13">
        <f>G58</f>
        <v>51</v>
      </c>
      <c r="H57" s="13">
        <f>H58</f>
        <v>51</v>
      </c>
    </row>
    <row r="58" spans="2:8">
      <c r="B58" s="11" t="s">
        <v>43</v>
      </c>
      <c r="C58" s="12" t="s">
        <v>80</v>
      </c>
      <c r="D58" s="12" t="s">
        <v>530</v>
      </c>
      <c r="E58" s="12" t="s">
        <v>26</v>
      </c>
      <c r="F58" s="13">
        <f>Ведомственная!G53</f>
        <v>50.4</v>
      </c>
      <c r="G58" s="13">
        <f>Ведомственная!H53</f>
        <v>51</v>
      </c>
      <c r="H58" s="13">
        <f>Ведомственная!I53</f>
        <v>51</v>
      </c>
    </row>
    <row r="59" spans="2:8" ht="25.5">
      <c r="B59" s="9" t="s">
        <v>97</v>
      </c>
      <c r="C59" s="75" t="s">
        <v>98</v>
      </c>
      <c r="D59" s="75"/>
      <c r="E59" s="75"/>
      <c r="F59" s="10">
        <f>F60+F63+F68+F71</f>
        <v>3147.1</v>
      </c>
      <c r="G59" s="10">
        <f>G60+G63+G68+G71</f>
        <v>2957.6</v>
      </c>
      <c r="H59" s="10">
        <f>H60+H63+H68+H71</f>
        <v>2930.6</v>
      </c>
    </row>
    <row r="60" spans="2:8" s="40" customFormat="1" ht="25.5">
      <c r="B60" s="22" t="s">
        <v>668</v>
      </c>
      <c r="C60" s="12" t="s">
        <v>98</v>
      </c>
      <c r="D60" s="12" t="s">
        <v>540</v>
      </c>
      <c r="E60" s="12"/>
      <c r="F60" s="13">
        <f t="shared" ref="F60:H61" si="6">F61</f>
        <v>10</v>
      </c>
      <c r="G60" s="13">
        <f t="shared" si="6"/>
        <v>10</v>
      </c>
      <c r="H60" s="13">
        <f t="shared" si="6"/>
        <v>0</v>
      </c>
    </row>
    <row r="61" spans="2:8">
      <c r="B61" s="11" t="s">
        <v>101</v>
      </c>
      <c r="C61" s="12" t="s">
        <v>98</v>
      </c>
      <c r="D61" s="12" t="s">
        <v>541</v>
      </c>
      <c r="E61" s="12"/>
      <c r="F61" s="13">
        <f t="shared" si="6"/>
        <v>10</v>
      </c>
      <c r="G61" s="13">
        <f t="shared" si="6"/>
        <v>10</v>
      </c>
      <c r="H61" s="13">
        <f t="shared" si="6"/>
        <v>0</v>
      </c>
    </row>
    <row r="62" spans="2:8">
      <c r="B62" s="11" t="s">
        <v>43</v>
      </c>
      <c r="C62" s="12" t="s">
        <v>98</v>
      </c>
      <c r="D62" s="12" t="s">
        <v>541</v>
      </c>
      <c r="E62" s="12" t="s">
        <v>26</v>
      </c>
      <c r="F62" s="13">
        <f>Ведомственная!G57</f>
        <v>10</v>
      </c>
      <c r="G62" s="13">
        <f>Ведомственная!H57</f>
        <v>10</v>
      </c>
      <c r="H62" s="13">
        <f>Ведомственная!I57</f>
        <v>0</v>
      </c>
    </row>
    <row r="63" spans="2:8" s="40" customFormat="1" ht="25.5" customHeight="1">
      <c r="B63" s="22" t="s">
        <v>669</v>
      </c>
      <c r="C63" s="12" t="s">
        <v>98</v>
      </c>
      <c r="D63" s="12" t="s">
        <v>542</v>
      </c>
      <c r="E63" s="12"/>
      <c r="F63" s="13">
        <f>F64+F66</f>
        <v>12</v>
      </c>
      <c r="G63" s="13">
        <f>G64+G66</f>
        <v>12</v>
      </c>
      <c r="H63" s="13">
        <f>H64+H66</f>
        <v>0</v>
      </c>
    </row>
    <row r="64" spans="2:8">
      <c r="B64" s="11" t="s">
        <v>88</v>
      </c>
      <c r="C64" s="12" t="s">
        <v>98</v>
      </c>
      <c r="D64" s="12" t="s">
        <v>543</v>
      </c>
      <c r="E64" s="12"/>
      <c r="F64" s="13">
        <f>F65</f>
        <v>10</v>
      </c>
      <c r="G64" s="13">
        <f>G65</f>
        <v>10</v>
      </c>
      <c r="H64" s="13">
        <f>H65</f>
        <v>0</v>
      </c>
    </row>
    <row r="65" spans="2:8">
      <c r="B65" s="11" t="s">
        <v>43</v>
      </c>
      <c r="C65" s="12" t="s">
        <v>98</v>
      </c>
      <c r="D65" s="12" t="s">
        <v>543</v>
      </c>
      <c r="E65" s="12" t="s">
        <v>26</v>
      </c>
      <c r="F65" s="13">
        <f>Ведомственная!G60</f>
        <v>10</v>
      </c>
      <c r="G65" s="13">
        <f>Ведомственная!H60</f>
        <v>10</v>
      </c>
      <c r="H65" s="13">
        <f>Ведомственная!I60</f>
        <v>0</v>
      </c>
    </row>
    <row r="66" spans="2:8" ht="25.5">
      <c r="B66" s="11" t="s">
        <v>106</v>
      </c>
      <c r="C66" s="12" t="s">
        <v>98</v>
      </c>
      <c r="D66" s="12" t="s">
        <v>544</v>
      </c>
      <c r="E66" s="12"/>
      <c r="F66" s="13">
        <f>F67</f>
        <v>2</v>
      </c>
      <c r="G66" s="13">
        <f>G67</f>
        <v>2</v>
      </c>
      <c r="H66" s="13">
        <f>H67</f>
        <v>0</v>
      </c>
    </row>
    <row r="67" spans="2:8">
      <c r="B67" s="11" t="s">
        <v>43</v>
      </c>
      <c r="C67" s="12" t="s">
        <v>98</v>
      </c>
      <c r="D67" s="12" t="s">
        <v>544</v>
      </c>
      <c r="E67" s="12" t="s">
        <v>26</v>
      </c>
      <c r="F67" s="13">
        <f>Ведомственная!G62</f>
        <v>2</v>
      </c>
      <c r="G67" s="13">
        <f>Ведомственная!H62</f>
        <v>2</v>
      </c>
      <c r="H67" s="13">
        <f>Ведомственная!I62</f>
        <v>0</v>
      </c>
    </row>
    <row r="68" spans="2:8" s="40" customFormat="1" ht="25.5">
      <c r="B68" s="22" t="s">
        <v>671</v>
      </c>
      <c r="C68" s="12" t="s">
        <v>98</v>
      </c>
      <c r="D68" s="12" t="s">
        <v>545</v>
      </c>
      <c r="E68" s="12"/>
      <c r="F68" s="13">
        <f t="shared" ref="F68:H69" si="7">F69</f>
        <v>5</v>
      </c>
      <c r="G68" s="13">
        <f t="shared" si="7"/>
        <v>5</v>
      </c>
      <c r="H68" s="13">
        <f t="shared" si="7"/>
        <v>0</v>
      </c>
    </row>
    <row r="69" spans="2:8">
      <c r="B69" s="11" t="s">
        <v>110</v>
      </c>
      <c r="C69" s="12" t="s">
        <v>98</v>
      </c>
      <c r="D69" s="12" t="s">
        <v>546</v>
      </c>
      <c r="E69" s="12"/>
      <c r="F69" s="13">
        <f t="shared" si="7"/>
        <v>5</v>
      </c>
      <c r="G69" s="13">
        <f t="shared" si="7"/>
        <v>5</v>
      </c>
      <c r="H69" s="13">
        <f t="shared" si="7"/>
        <v>0</v>
      </c>
    </row>
    <row r="70" spans="2:8">
      <c r="B70" s="11" t="s">
        <v>43</v>
      </c>
      <c r="C70" s="12" t="s">
        <v>98</v>
      </c>
      <c r="D70" s="12" t="s">
        <v>546</v>
      </c>
      <c r="E70" s="12" t="s">
        <v>26</v>
      </c>
      <c r="F70" s="13">
        <f>Ведомственная!G65</f>
        <v>5</v>
      </c>
      <c r="G70" s="13">
        <f>Ведомственная!H65</f>
        <v>5</v>
      </c>
      <c r="H70" s="13">
        <f>Ведомственная!I65</f>
        <v>0</v>
      </c>
    </row>
    <row r="71" spans="2:8" s="40" customFormat="1">
      <c r="B71" s="11" t="s">
        <v>90</v>
      </c>
      <c r="C71" s="12" t="s">
        <v>98</v>
      </c>
      <c r="D71" s="12" t="s">
        <v>530</v>
      </c>
      <c r="E71" s="12"/>
      <c r="F71" s="13">
        <f>F72+F73+F74</f>
        <v>3120.1</v>
      </c>
      <c r="G71" s="13">
        <f>G72+G73+G74</f>
        <v>2930.6</v>
      </c>
      <c r="H71" s="13">
        <f>H72+H73+H74</f>
        <v>2930.6</v>
      </c>
    </row>
    <row r="72" spans="2:8" ht="38.25">
      <c r="B72" s="11" t="s">
        <v>23</v>
      </c>
      <c r="C72" s="12" t="s">
        <v>98</v>
      </c>
      <c r="D72" s="12" t="s">
        <v>530</v>
      </c>
      <c r="E72" s="12" t="s">
        <v>24</v>
      </c>
      <c r="F72" s="13">
        <f>Ведомственная!G67</f>
        <v>2825.6</v>
      </c>
      <c r="G72" s="13">
        <f>Ведомственная!H67</f>
        <v>2825.6</v>
      </c>
      <c r="H72" s="13">
        <f>Ведомственная!I67</f>
        <v>2825.6</v>
      </c>
    </row>
    <row r="73" spans="2:8">
      <c r="B73" s="11" t="s">
        <v>43</v>
      </c>
      <c r="C73" s="12" t="s">
        <v>98</v>
      </c>
      <c r="D73" s="12" t="s">
        <v>530</v>
      </c>
      <c r="E73" s="12" t="s">
        <v>26</v>
      </c>
      <c r="F73" s="13">
        <f>Ведомственная!G68</f>
        <v>289.5</v>
      </c>
      <c r="G73" s="13">
        <f>Ведомственная!H68</f>
        <v>100</v>
      </c>
      <c r="H73" s="13">
        <f>Ведомственная!I68</f>
        <v>100</v>
      </c>
    </row>
    <row r="74" spans="2:8">
      <c r="B74" s="11" t="s">
        <v>33</v>
      </c>
      <c r="C74" s="12" t="s">
        <v>98</v>
      </c>
      <c r="D74" s="12" t="s">
        <v>530</v>
      </c>
      <c r="E74" s="12" t="s">
        <v>34</v>
      </c>
      <c r="F74" s="13">
        <f>Ведомственная!G69</f>
        <v>5</v>
      </c>
      <c r="G74" s="13">
        <f>Ведомственная!H69</f>
        <v>5</v>
      </c>
      <c r="H74" s="13">
        <f>Ведомственная!I69</f>
        <v>5</v>
      </c>
    </row>
    <row r="75" spans="2:8">
      <c r="B75" s="9" t="s">
        <v>114</v>
      </c>
      <c r="C75" s="75" t="s">
        <v>115</v>
      </c>
      <c r="D75" s="12"/>
      <c r="E75" s="12"/>
      <c r="F75" s="10">
        <f>F76+F82+F89+F93+F107</f>
        <v>49539.600000000006</v>
      </c>
      <c r="G75" s="10">
        <f>G76+G82+G89+G93+G107</f>
        <v>37678.400000000001</v>
      </c>
      <c r="H75" s="10">
        <f>H76+H82+H89+H93+H107</f>
        <v>37578.9</v>
      </c>
    </row>
    <row r="76" spans="2:8">
      <c r="B76" s="9" t="s">
        <v>116</v>
      </c>
      <c r="C76" s="75" t="s">
        <v>117</v>
      </c>
      <c r="D76" s="12"/>
      <c r="E76" s="12"/>
      <c r="F76" s="10">
        <f>F80+F77</f>
        <v>84.4</v>
      </c>
      <c r="G76" s="10">
        <f t="shared" ref="G76:H76" si="8">G80+G77</f>
        <v>2072.1999999999998</v>
      </c>
      <c r="H76" s="10">
        <f t="shared" si="8"/>
        <v>2072.1999999999998</v>
      </c>
    </row>
    <row r="77" spans="2:8" ht="38.25">
      <c r="B77" s="11" t="s">
        <v>903</v>
      </c>
      <c r="C77" s="12" t="s">
        <v>117</v>
      </c>
      <c r="D77" s="12" t="s">
        <v>909</v>
      </c>
      <c r="E77" s="12"/>
      <c r="F77" s="13">
        <f>F78</f>
        <v>9.1999999999999993</v>
      </c>
      <c r="G77" s="13">
        <f t="shared" ref="G77:H78" si="9">G78</f>
        <v>1997</v>
      </c>
      <c r="H77" s="13">
        <f t="shared" si="9"/>
        <v>1997</v>
      </c>
    </row>
    <row r="78" spans="2:8" ht="38.25">
      <c r="B78" s="11" t="s">
        <v>905</v>
      </c>
      <c r="C78" s="12" t="s">
        <v>117</v>
      </c>
      <c r="D78" s="12" t="s">
        <v>910</v>
      </c>
      <c r="E78" s="12"/>
      <c r="F78" s="13">
        <f>F79</f>
        <v>9.1999999999999993</v>
      </c>
      <c r="G78" s="13">
        <f t="shared" si="9"/>
        <v>1997</v>
      </c>
      <c r="H78" s="13">
        <f t="shared" si="9"/>
        <v>1997</v>
      </c>
    </row>
    <row r="79" spans="2:8">
      <c r="B79" s="11" t="s">
        <v>370</v>
      </c>
      <c r="C79" s="12" t="s">
        <v>117</v>
      </c>
      <c r="D79" s="12" t="s">
        <v>910</v>
      </c>
      <c r="E79" s="12" t="s">
        <v>26</v>
      </c>
      <c r="F79" s="13">
        <f>Ведомственная!G74</f>
        <v>9.1999999999999993</v>
      </c>
      <c r="G79" s="13">
        <f>Ведомственная!H74</f>
        <v>1997</v>
      </c>
      <c r="H79" s="13">
        <f>Ведомственная!I74</f>
        <v>1997</v>
      </c>
    </row>
    <row r="80" spans="2:8">
      <c r="B80" s="11" t="s">
        <v>90</v>
      </c>
      <c r="C80" s="12" t="s">
        <v>117</v>
      </c>
      <c r="D80" s="12" t="s">
        <v>530</v>
      </c>
      <c r="E80" s="12"/>
      <c r="F80" s="13">
        <f>F81</f>
        <v>75.2</v>
      </c>
      <c r="G80" s="13">
        <f t="shared" ref="G80:H80" si="10">G81</f>
        <v>75.2</v>
      </c>
      <c r="H80" s="13">
        <f t="shared" si="10"/>
        <v>75.2</v>
      </c>
    </row>
    <row r="81" spans="2:8">
      <c r="B81" s="11" t="s">
        <v>43</v>
      </c>
      <c r="C81" s="12" t="s">
        <v>117</v>
      </c>
      <c r="D81" s="12" t="s">
        <v>530</v>
      </c>
      <c r="E81" s="12" t="s">
        <v>26</v>
      </c>
      <c r="F81" s="13">
        <f>Ведомственная!G76</f>
        <v>75.2</v>
      </c>
      <c r="G81" s="13">
        <f>Ведомственная!H76</f>
        <v>75.2</v>
      </c>
      <c r="H81" s="13">
        <f>Ведомственная!I76</f>
        <v>75.2</v>
      </c>
    </row>
    <row r="82" spans="2:8">
      <c r="B82" s="9" t="s">
        <v>120</v>
      </c>
      <c r="C82" s="75" t="s">
        <v>121</v>
      </c>
      <c r="D82" s="12"/>
      <c r="E82" s="12"/>
      <c r="F82" s="10">
        <f>F83+F86</f>
        <v>3682.4</v>
      </c>
      <c r="G82" s="10">
        <f>G83+G86</f>
        <v>3382.4</v>
      </c>
      <c r="H82" s="10">
        <f>H83+H86</f>
        <v>3382.4</v>
      </c>
    </row>
    <row r="83" spans="2:8" s="40" customFormat="1" ht="63.75">
      <c r="B83" s="23" t="s">
        <v>915</v>
      </c>
      <c r="C83" s="12" t="s">
        <v>121</v>
      </c>
      <c r="D83" s="12" t="s">
        <v>547</v>
      </c>
      <c r="E83" s="12"/>
      <c r="F83" s="13">
        <f t="shared" ref="F83:H84" si="11">F84</f>
        <v>3300</v>
      </c>
      <c r="G83" s="13">
        <f t="shared" si="11"/>
        <v>3300</v>
      </c>
      <c r="H83" s="13">
        <f t="shared" si="11"/>
        <v>3300</v>
      </c>
    </row>
    <row r="84" spans="2:8" ht="38.25">
      <c r="B84" s="11" t="s">
        <v>124</v>
      </c>
      <c r="C84" s="12" t="s">
        <v>121</v>
      </c>
      <c r="D84" s="12" t="s">
        <v>548</v>
      </c>
      <c r="E84" s="12"/>
      <c r="F84" s="13">
        <f t="shared" si="11"/>
        <v>3300</v>
      </c>
      <c r="G84" s="13">
        <f t="shared" si="11"/>
        <v>3300</v>
      </c>
      <c r="H84" s="13">
        <f t="shared" si="11"/>
        <v>3300</v>
      </c>
    </row>
    <row r="85" spans="2:8" ht="25.5">
      <c r="B85" s="11" t="s">
        <v>126</v>
      </c>
      <c r="C85" s="12" t="s">
        <v>121</v>
      </c>
      <c r="D85" s="12" t="s">
        <v>548</v>
      </c>
      <c r="E85" s="12" t="s">
        <v>26</v>
      </c>
      <c r="F85" s="13">
        <f>Ведомственная!G80</f>
        <v>3300</v>
      </c>
      <c r="G85" s="13">
        <f>Ведомственная!H80</f>
        <v>3300</v>
      </c>
      <c r="H85" s="13">
        <f>Ведомственная!I80</f>
        <v>3300</v>
      </c>
    </row>
    <row r="86" spans="2:8">
      <c r="B86" s="11" t="s">
        <v>127</v>
      </c>
      <c r="C86" s="12" t="s">
        <v>121</v>
      </c>
      <c r="D86" s="12" t="s">
        <v>530</v>
      </c>
      <c r="E86" s="12"/>
      <c r="F86" s="13">
        <f>F87+F88</f>
        <v>382.40000000000003</v>
      </c>
      <c r="G86" s="13">
        <f>G87+G88</f>
        <v>82.399999999999991</v>
      </c>
      <c r="H86" s="13">
        <f>H87+H88</f>
        <v>82.399999999999991</v>
      </c>
    </row>
    <row r="87" spans="2:8" ht="38.25">
      <c r="B87" s="11" t="s">
        <v>23</v>
      </c>
      <c r="C87" s="12" t="s">
        <v>121</v>
      </c>
      <c r="D87" s="12" t="s">
        <v>530</v>
      </c>
      <c r="E87" s="12" t="s">
        <v>24</v>
      </c>
      <c r="F87" s="13">
        <f>Ведомственная!G82</f>
        <v>74.8</v>
      </c>
      <c r="G87" s="13">
        <f>Ведомственная!H82</f>
        <v>74.8</v>
      </c>
      <c r="H87" s="13">
        <f>Ведомственная!I82</f>
        <v>74.8</v>
      </c>
    </row>
    <row r="88" spans="2:8" ht="25.5">
      <c r="B88" s="11" t="s">
        <v>128</v>
      </c>
      <c r="C88" s="12" t="s">
        <v>121</v>
      </c>
      <c r="D88" s="12" t="s">
        <v>530</v>
      </c>
      <c r="E88" s="12" t="s">
        <v>26</v>
      </c>
      <c r="F88" s="13">
        <f>Ведомственная!G83</f>
        <v>307.60000000000002</v>
      </c>
      <c r="G88" s="13">
        <f>Ведомственная!H83</f>
        <v>7.6</v>
      </c>
      <c r="H88" s="13">
        <f>Ведомственная!I83</f>
        <v>7.6</v>
      </c>
    </row>
    <row r="89" spans="2:8">
      <c r="B89" s="9" t="s">
        <v>131</v>
      </c>
      <c r="C89" s="75" t="s">
        <v>132</v>
      </c>
      <c r="D89" s="12"/>
      <c r="E89" s="12"/>
      <c r="F89" s="10">
        <f t="shared" ref="F89:H89" si="12">F90</f>
        <v>44874.3</v>
      </c>
      <c r="G89" s="10">
        <f t="shared" si="12"/>
        <v>31474.300000000003</v>
      </c>
      <c r="H89" s="10">
        <f t="shared" si="12"/>
        <v>31474.3</v>
      </c>
    </row>
    <row r="90" spans="2:8">
      <c r="B90" s="11" t="s">
        <v>127</v>
      </c>
      <c r="C90" s="12" t="s">
        <v>132</v>
      </c>
      <c r="D90" s="12" t="s">
        <v>530</v>
      </c>
      <c r="E90" s="12"/>
      <c r="F90" s="13">
        <f>F91+F92</f>
        <v>44874.3</v>
      </c>
      <c r="G90" s="13">
        <f t="shared" ref="G90:H90" si="13">G91+G92</f>
        <v>31474.300000000003</v>
      </c>
      <c r="H90" s="13">
        <f t="shared" si="13"/>
        <v>31474.3</v>
      </c>
    </row>
    <row r="91" spans="2:8">
      <c r="B91" s="11" t="s">
        <v>43</v>
      </c>
      <c r="C91" s="12" t="s">
        <v>132</v>
      </c>
      <c r="D91" s="12" t="s">
        <v>530</v>
      </c>
      <c r="E91" s="12" t="s">
        <v>26</v>
      </c>
      <c r="F91" s="13">
        <f>Ведомственная!G86</f>
        <v>44874.3</v>
      </c>
      <c r="G91" s="13">
        <f>Ведомственная!H86</f>
        <v>31474.300000000003</v>
      </c>
      <c r="H91" s="13">
        <f>Ведомственная!I86</f>
        <v>31474.3</v>
      </c>
    </row>
    <row r="92" spans="2:8" hidden="1">
      <c r="B92" s="11" t="s">
        <v>778</v>
      </c>
      <c r="C92" s="12" t="s">
        <v>132</v>
      </c>
      <c r="D92" s="12" t="s">
        <v>529</v>
      </c>
      <c r="E92" s="12" t="s">
        <v>211</v>
      </c>
      <c r="F92" s="13">
        <f>Ведомственная!G87</f>
        <v>0</v>
      </c>
      <c r="G92" s="13">
        <f>Ведомственная!H87</f>
        <v>0</v>
      </c>
      <c r="H92" s="13">
        <f>Ведомственная!I87</f>
        <v>0</v>
      </c>
    </row>
    <row r="93" spans="2:8">
      <c r="B93" s="9" t="s">
        <v>141</v>
      </c>
      <c r="C93" s="75" t="s">
        <v>142</v>
      </c>
      <c r="D93" s="12"/>
      <c r="E93" s="12"/>
      <c r="F93" s="10">
        <f>F94</f>
        <v>550</v>
      </c>
      <c r="G93" s="10">
        <f>G94</f>
        <v>550</v>
      </c>
      <c r="H93" s="10">
        <f>H94</f>
        <v>550</v>
      </c>
    </row>
    <row r="94" spans="2:8" s="40" customFormat="1" ht="25.5">
      <c r="B94" s="11" t="s">
        <v>916</v>
      </c>
      <c r="C94" s="12" t="s">
        <v>142</v>
      </c>
      <c r="D94" s="12" t="s">
        <v>549</v>
      </c>
      <c r="E94" s="12"/>
      <c r="F94" s="13">
        <f>F95+F97+F101+F105+F99+F103</f>
        <v>550</v>
      </c>
      <c r="G94" s="13">
        <f t="shared" ref="G94:H94" si="14">G95+G97+G101+G105+G99+G103</f>
        <v>550</v>
      </c>
      <c r="H94" s="13">
        <f t="shared" si="14"/>
        <v>550</v>
      </c>
    </row>
    <row r="95" spans="2:8" ht="38.25">
      <c r="B95" s="22" t="s">
        <v>145</v>
      </c>
      <c r="C95" s="12" t="s">
        <v>142</v>
      </c>
      <c r="D95" s="12" t="s">
        <v>550</v>
      </c>
      <c r="E95" s="12"/>
      <c r="F95" s="13">
        <f>F96</f>
        <v>300</v>
      </c>
      <c r="G95" s="13">
        <f>G96</f>
        <v>300</v>
      </c>
      <c r="H95" s="13">
        <f>H96</f>
        <v>300</v>
      </c>
    </row>
    <row r="96" spans="2:8">
      <c r="B96" s="11" t="s">
        <v>43</v>
      </c>
      <c r="C96" s="12" t="s">
        <v>142</v>
      </c>
      <c r="D96" s="12" t="s">
        <v>550</v>
      </c>
      <c r="E96" s="12" t="s">
        <v>26</v>
      </c>
      <c r="F96" s="13">
        <f>Ведомственная!G91</f>
        <v>300</v>
      </c>
      <c r="G96" s="13">
        <f>Ведомственная!H91</f>
        <v>300</v>
      </c>
      <c r="H96" s="13">
        <f>Ведомственная!I91</f>
        <v>300</v>
      </c>
    </row>
    <row r="97" spans="2:8" ht="25.5">
      <c r="B97" s="22" t="s">
        <v>147</v>
      </c>
      <c r="C97" s="12" t="s">
        <v>142</v>
      </c>
      <c r="D97" s="12" t="s">
        <v>551</v>
      </c>
      <c r="E97" s="12"/>
      <c r="F97" s="13">
        <f>F98</f>
        <v>10</v>
      </c>
      <c r="G97" s="13">
        <f>G98</f>
        <v>10</v>
      </c>
      <c r="H97" s="13">
        <f>H98</f>
        <v>10</v>
      </c>
    </row>
    <row r="98" spans="2:8">
      <c r="B98" s="11" t="s">
        <v>43</v>
      </c>
      <c r="C98" s="12" t="s">
        <v>142</v>
      </c>
      <c r="D98" s="12" t="s">
        <v>551</v>
      </c>
      <c r="E98" s="12" t="s">
        <v>26</v>
      </c>
      <c r="F98" s="13">
        <f>Ведомственная!G93</f>
        <v>10</v>
      </c>
      <c r="G98" s="13">
        <f>Ведомственная!H93</f>
        <v>10</v>
      </c>
      <c r="H98" s="13">
        <f>Ведомственная!I93</f>
        <v>10</v>
      </c>
    </row>
    <row r="99" spans="2:8" ht="25.5">
      <c r="B99" s="22" t="s">
        <v>850</v>
      </c>
      <c r="C99" s="12" t="s">
        <v>142</v>
      </c>
      <c r="D99" s="12" t="s">
        <v>936</v>
      </c>
      <c r="E99" s="12"/>
      <c r="F99" s="13">
        <f>F100</f>
        <v>10</v>
      </c>
      <c r="G99" s="13">
        <f t="shared" ref="G99:H99" si="15">G100</f>
        <v>10</v>
      </c>
      <c r="H99" s="13">
        <f t="shared" si="15"/>
        <v>10</v>
      </c>
    </row>
    <row r="100" spans="2:8">
      <c r="B100" s="11" t="s">
        <v>43</v>
      </c>
      <c r="C100" s="12" t="s">
        <v>142</v>
      </c>
      <c r="D100" s="12" t="s">
        <v>936</v>
      </c>
      <c r="E100" s="12" t="s">
        <v>26</v>
      </c>
      <c r="F100" s="13">
        <f>Ведомственная!G95</f>
        <v>10</v>
      </c>
      <c r="G100" s="13">
        <f>Ведомственная!H95</f>
        <v>10</v>
      </c>
      <c r="H100" s="13">
        <f>Ведомственная!I95</f>
        <v>10</v>
      </c>
    </row>
    <row r="101" spans="2:8" hidden="1">
      <c r="B101" s="22" t="s">
        <v>149</v>
      </c>
      <c r="C101" s="12" t="s">
        <v>142</v>
      </c>
      <c r="D101" s="12" t="s">
        <v>552</v>
      </c>
      <c r="E101" s="12"/>
      <c r="F101" s="13">
        <f>F102</f>
        <v>0</v>
      </c>
      <c r="G101" s="13">
        <f>G102</f>
        <v>0</v>
      </c>
      <c r="H101" s="13">
        <f>H102</f>
        <v>0</v>
      </c>
    </row>
    <row r="102" spans="2:8" hidden="1">
      <c r="B102" s="11" t="s">
        <v>43</v>
      </c>
      <c r="C102" s="12" t="s">
        <v>142</v>
      </c>
      <c r="D102" s="12" t="s">
        <v>552</v>
      </c>
      <c r="E102" s="12" t="s">
        <v>26</v>
      </c>
      <c r="F102" s="13">
        <f>Ведомственная!G97</f>
        <v>0</v>
      </c>
      <c r="G102" s="13">
        <f>Ведомственная!H97</f>
        <v>0</v>
      </c>
      <c r="H102" s="13">
        <f>Ведомственная!I97</f>
        <v>0</v>
      </c>
    </row>
    <row r="103" spans="2:8">
      <c r="B103" s="22" t="s">
        <v>848</v>
      </c>
      <c r="C103" s="12" t="s">
        <v>142</v>
      </c>
      <c r="D103" s="12" t="s">
        <v>937</v>
      </c>
      <c r="E103" s="12"/>
      <c r="F103" s="13">
        <f>F104</f>
        <v>150</v>
      </c>
      <c r="G103" s="13">
        <f t="shared" ref="G103:H103" si="16">G104</f>
        <v>150</v>
      </c>
      <c r="H103" s="13">
        <f t="shared" si="16"/>
        <v>150</v>
      </c>
    </row>
    <row r="104" spans="2:8">
      <c r="B104" s="11" t="s">
        <v>43</v>
      </c>
      <c r="C104" s="12" t="s">
        <v>142</v>
      </c>
      <c r="D104" s="12" t="s">
        <v>937</v>
      </c>
      <c r="E104" s="12" t="s">
        <v>26</v>
      </c>
      <c r="F104" s="13">
        <f>Ведомственная!G99</f>
        <v>150</v>
      </c>
      <c r="G104" s="13">
        <f>Ведомственная!H99</f>
        <v>150</v>
      </c>
      <c r="H104" s="13">
        <f>Ведомственная!I99</f>
        <v>150</v>
      </c>
    </row>
    <row r="105" spans="2:8" ht="25.5">
      <c r="B105" s="22" t="s">
        <v>151</v>
      </c>
      <c r="C105" s="12" t="s">
        <v>142</v>
      </c>
      <c r="D105" s="12" t="s">
        <v>553</v>
      </c>
      <c r="E105" s="12"/>
      <c r="F105" s="13">
        <f>F106</f>
        <v>80</v>
      </c>
      <c r="G105" s="13">
        <f>G106</f>
        <v>80</v>
      </c>
      <c r="H105" s="13">
        <f>H106</f>
        <v>80</v>
      </c>
    </row>
    <row r="106" spans="2:8">
      <c r="B106" s="11" t="s">
        <v>43</v>
      </c>
      <c r="C106" s="12" t="s">
        <v>142</v>
      </c>
      <c r="D106" s="12" t="s">
        <v>553</v>
      </c>
      <c r="E106" s="12" t="s">
        <v>26</v>
      </c>
      <c r="F106" s="13">
        <f>Ведомственная!G101</f>
        <v>80</v>
      </c>
      <c r="G106" s="13">
        <f>Ведомственная!H101</f>
        <v>80</v>
      </c>
      <c r="H106" s="13">
        <f>Ведомственная!I101</f>
        <v>80</v>
      </c>
    </row>
    <row r="107" spans="2:8">
      <c r="B107" s="9" t="s">
        <v>153</v>
      </c>
      <c r="C107" s="75" t="s">
        <v>154</v>
      </c>
      <c r="D107" s="12"/>
      <c r="E107" s="12"/>
      <c r="F107" s="10">
        <f>F108+F120+F123+F117</f>
        <v>348.5</v>
      </c>
      <c r="G107" s="10">
        <f t="shared" ref="G107:H107" si="17">G108+G120+G123+G117</f>
        <v>199.5</v>
      </c>
      <c r="H107" s="10">
        <f t="shared" si="17"/>
        <v>100</v>
      </c>
    </row>
    <row r="108" spans="2:8" s="40" customFormat="1" ht="25.5">
      <c r="B108" s="11" t="s">
        <v>672</v>
      </c>
      <c r="C108" s="12" t="s">
        <v>154</v>
      </c>
      <c r="D108" s="12" t="s">
        <v>554</v>
      </c>
      <c r="E108" s="12"/>
      <c r="F108" s="13">
        <f>F109+F111+F113+F115</f>
        <v>239</v>
      </c>
      <c r="G108" s="13">
        <f>G109+G111+G113+G115</f>
        <v>90</v>
      </c>
      <c r="H108" s="13">
        <f>H109+H111+H113+H115</f>
        <v>0</v>
      </c>
    </row>
    <row r="109" spans="2:8" s="40" customFormat="1" hidden="1">
      <c r="B109" s="22" t="s">
        <v>673</v>
      </c>
      <c r="C109" s="12" t="s">
        <v>154</v>
      </c>
      <c r="D109" s="12" t="s">
        <v>675</v>
      </c>
      <c r="E109" s="12"/>
      <c r="F109" s="13">
        <f>F110</f>
        <v>0</v>
      </c>
      <c r="G109" s="13">
        <f>G110</f>
        <v>0</v>
      </c>
      <c r="H109" s="13">
        <f>H110</f>
        <v>0</v>
      </c>
    </row>
    <row r="110" spans="2:8" s="40" customFormat="1" hidden="1">
      <c r="B110" s="11" t="s">
        <v>43</v>
      </c>
      <c r="C110" s="12" t="s">
        <v>676</v>
      </c>
      <c r="D110" s="12" t="s">
        <v>675</v>
      </c>
      <c r="E110" s="12" t="s">
        <v>26</v>
      </c>
      <c r="F110" s="13">
        <f>Ведомственная!G105</f>
        <v>0</v>
      </c>
      <c r="G110" s="13">
        <f>Ведомственная!H105</f>
        <v>0</v>
      </c>
      <c r="H110" s="13">
        <f>Ведомственная!I105</f>
        <v>0</v>
      </c>
    </row>
    <row r="111" spans="2:8">
      <c r="B111" s="11" t="s">
        <v>157</v>
      </c>
      <c r="C111" s="12" t="s">
        <v>154</v>
      </c>
      <c r="D111" s="12" t="s">
        <v>555</v>
      </c>
      <c r="E111" s="12"/>
      <c r="F111" s="13">
        <f>F112</f>
        <v>9</v>
      </c>
      <c r="G111" s="13">
        <f>G112</f>
        <v>10</v>
      </c>
      <c r="H111" s="13">
        <f>H112</f>
        <v>0</v>
      </c>
    </row>
    <row r="112" spans="2:8">
      <c r="B112" s="11" t="s">
        <v>43</v>
      </c>
      <c r="C112" s="12" t="s">
        <v>154</v>
      </c>
      <c r="D112" s="12" t="s">
        <v>555</v>
      </c>
      <c r="E112" s="12" t="s">
        <v>159</v>
      </c>
      <c r="F112" s="13">
        <f>Ведомственная!G107</f>
        <v>9</v>
      </c>
      <c r="G112" s="13">
        <f>Ведомственная!H107</f>
        <v>10</v>
      </c>
      <c r="H112" s="13">
        <f>Ведомственная!I107</f>
        <v>0</v>
      </c>
    </row>
    <row r="113" spans="2:8">
      <c r="B113" s="11" t="s">
        <v>160</v>
      </c>
      <c r="C113" s="12" t="s">
        <v>154</v>
      </c>
      <c r="D113" s="12" t="s">
        <v>556</v>
      </c>
      <c r="E113" s="12"/>
      <c r="F113" s="13">
        <f>F114</f>
        <v>150</v>
      </c>
      <c r="G113" s="13">
        <f>G114</f>
        <v>0</v>
      </c>
      <c r="H113" s="13">
        <f>H114</f>
        <v>0</v>
      </c>
    </row>
    <row r="114" spans="2:8">
      <c r="B114" s="11" t="s">
        <v>43</v>
      </c>
      <c r="C114" s="12" t="s">
        <v>154</v>
      </c>
      <c r="D114" s="12" t="s">
        <v>556</v>
      </c>
      <c r="E114" s="12" t="s">
        <v>159</v>
      </c>
      <c r="F114" s="13">
        <f>Ведомственная!G109</f>
        <v>150</v>
      </c>
      <c r="G114" s="13">
        <f>Ведомственная!H109</f>
        <v>0</v>
      </c>
      <c r="H114" s="13">
        <f>Ведомственная!I109</f>
        <v>0</v>
      </c>
    </row>
    <row r="115" spans="2:8">
      <c r="B115" s="11" t="s">
        <v>162</v>
      </c>
      <c r="C115" s="12" t="s">
        <v>154</v>
      </c>
      <c r="D115" s="12" t="s">
        <v>557</v>
      </c>
      <c r="E115" s="12"/>
      <c r="F115" s="13">
        <f>F116</f>
        <v>80</v>
      </c>
      <c r="G115" s="13">
        <f>G116</f>
        <v>80</v>
      </c>
      <c r="H115" s="13">
        <f>H116</f>
        <v>0</v>
      </c>
    </row>
    <row r="116" spans="2:8">
      <c r="B116" s="11" t="s">
        <v>43</v>
      </c>
      <c r="C116" s="12" t="s">
        <v>154</v>
      </c>
      <c r="D116" s="12" t="s">
        <v>557</v>
      </c>
      <c r="E116" s="12" t="s">
        <v>26</v>
      </c>
      <c r="F116" s="13">
        <f>Ведомственная!G111</f>
        <v>80</v>
      </c>
      <c r="G116" s="13">
        <f>Ведомственная!H111</f>
        <v>80</v>
      </c>
      <c r="H116" s="13">
        <f>Ведомственная!I111</f>
        <v>0</v>
      </c>
    </row>
    <row r="117" spans="2:8" ht="38.25">
      <c r="B117" s="22" t="s">
        <v>854</v>
      </c>
      <c r="C117" s="12" t="s">
        <v>154</v>
      </c>
      <c r="D117" s="12" t="s">
        <v>938</v>
      </c>
      <c r="E117" s="12"/>
      <c r="F117" s="13">
        <f>F118</f>
        <v>9.5</v>
      </c>
      <c r="G117" s="13">
        <f t="shared" ref="G117:H118" si="18">G118</f>
        <v>9.5</v>
      </c>
      <c r="H117" s="13">
        <f t="shared" si="18"/>
        <v>0</v>
      </c>
    </row>
    <row r="118" spans="2:8">
      <c r="B118" s="11" t="s">
        <v>855</v>
      </c>
      <c r="C118" s="12" t="s">
        <v>154</v>
      </c>
      <c r="D118" s="12" t="s">
        <v>939</v>
      </c>
      <c r="E118" s="12"/>
      <c r="F118" s="13">
        <f>F119</f>
        <v>9.5</v>
      </c>
      <c r="G118" s="13">
        <f t="shared" si="18"/>
        <v>9.5</v>
      </c>
      <c r="H118" s="13">
        <f t="shared" si="18"/>
        <v>0</v>
      </c>
    </row>
    <row r="119" spans="2:8">
      <c r="B119" s="11" t="s">
        <v>43</v>
      </c>
      <c r="C119" s="12" t="s">
        <v>154</v>
      </c>
      <c r="D119" s="12" t="s">
        <v>939</v>
      </c>
      <c r="E119" s="12" t="s">
        <v>26</v>
      </c>
      <c r="F119" s="13">
        <f>Ведомственная!G114</f>
        <v>9.5</v>
      </c>
      <c r="G119" s="13">
        <f>Ведомственная!H114</f>
        <v>9.5</v>
      </c>
      <c r="H119" s="13">
        <f>Ведомственная!I114</f>
        <v>0</v>
      </c>
    </row>
    <row r="120" spans="2:8" s="40" customFormat="1" ht="38.25">
      <c r="B120" s="22" t="s">
        <v>917</v>
      </c>
      <c r="C120" s="12" t="s">
        <v>154</v>
      </c>
      <c r="D120" s="12" t="s">
        <v>558</v>
      </c>
      <c r="E120" s="12"/>
      <c r="F120" s="13">
        <f t="shared" ref="F120:H121" si="19">F121</f>
        <v>100</v>
      </c>
      <c r="G120" s="13">
        <f t="shared" si="19"/>
        <v>100</v>
      </c>
      <c r="H120" s="13">
        <f t="shared" si="19"/>
        <v>100</v>
      </c>
    </row>
    <row r="121" spans="2:8">
      <c r="B121" s="11" t="s">
        <v>166</v>
      </c>
      <c r="C121" s="12" t="s">
        <v>154</v>
      </c>
      <c r="D121" s="12" t="s">
        <v>559</v>
      </c>
      <c r="E121" s="12"/>
      <c r="F121" s="13">
        <f t="shared" si="19"/>
        <v>100</v>
      </c>
      <c r="G121" s="13">
        <f t="shared" si="19"/>
        <v>100</v>
      </c>
      <c r="H121" s="13">
        <f t="shared" si="19"/>
        <v>100</v>
      </c>
    </row>
    <row r="122" spans="2:8">
      <c r="B122" s="11" t="s">
        <v>43</v>
      </c>
      <c r="C122" s="12" t="s">
        <v>154</v>
      </c>
      <c r="D122" s="12" t="s">
        <v>559</v>
      </c>
      <c r="E122" s="12" t="s">
        <v>26</v>
      </c>
      <c r="F122" s="13">
        <f>Ведомственная!G117</f>
        <v>100</v>
      </c>
      <c r="G122" s="13">
        <f>Ведомственная!H117</f>
        <v>100</v>
      </c>
      <c r="H122" s="13">
        <f>Ведомственная!I117</f>
        <v>100</v>
      </c>
    </row>
    <row r="123" spans="2:8" hidden="1">
      <c r="B123" s="11" t="s">
        <v>127</v>
      </c>
      <c r="C123" s="12" t="s">
        <v>154</v>
      </c>
      <c r="D123" s="12" t="s">
        <v>529</v>
      </c>
      <c r="E123" s="12"/>
      <c r="F123" s="13">
        <f>F124+F125</f>
        <v>0</v>
      </c>
      <c r="G123" s="13">
        <f>G124+G125</f>
        <v>0</v>
      </c>
      <c r="H123" s="13">
        <f>H124+H125</f>
        <v>0</v>
      </c>
    </row>
    <row r="124" spans="2:8" hidden="1">
      <c r="B124" s="11" t="s">
        <v>43</v>
      </c>
      <c r="C124" s="12" t="s">
        <v>154</v>
      </c>
      <c r="D124" s="12" t="s">
        <v>529</v>
      </c>
      <c r="E124" s="12" t="s">
        <v>26</v>
      </c>
      <c r="F124" s="13">
        <f>Ведомственная!G119</f>
        <v>0</v>
      </c>
      <c r="G124" s="13">
        <f>Ведомственная!H119</f>
        <v>0</v>
      </c>
      <c r="H124" s="13">
        <f>Ведомственная!I119</f>
        <v>0</v>
      </c>
    </row>
    <row r="125" spans="2:8" ht="25.5" hidden="1">
      <c r="B125" s="11" t="s">
        <v>782</v>
      </c>
      <c r="C125" s="12" t="s">
        <v>154</v>
      </c>
      <c r="D125" s="12" t="s">
        <v>529</v>
      </c>
      <c r="E125" s="12" t="s">
        <v>72</v>
      </c>
      <c r="F125" s="13">
        <f>Ведомственная!G120</f>
        <v>0</v>
      </c>
      <c r="G125" s="13">
        <f>Ведомственная!H120</f>
        <v>0</v>
      </c>
      <c r="H125" s="13">
        <f>Ведомственная!I120</f>
        <v>0</v>
      </c>
    </row>
    <row r="126" spans="2:8">
      <c r="B126" s="9" t="s">
        <v>170</v>
      </c>
      <c r="C126" s="75" t="s">
        <v>171</v>
      </c>
      <c r="D126" s="75"/>
      <c r="E126" s="75"/>
      <c r="F126" s="10">
        <f>F127+F178+F189</f>
        <v>16417.900000000001</v>
      </c>
      <c r="G126" s="10">
        <f>G127+G178+G189</f>
        <v>10957.8</v>
      </c>
      <c r="H126" s="10">
        <f>H127+H178+H189</f>
        <v>10116.700000000001</v>
      </c>
    </row>
    <row r="127" spans="2:8">
      <c r="B127" s="9" t="s">
        <v>172</v>
      </c>
      <c r="C127" s="75" t="s">
        <v>173</v>
      </c>
      <c r="D127" s="75"/>
      <c r="E127" s="75"/>
      <c r="F127" s="10">
        <f>F137+F160+F163+F166+F175+F128</f>
        <v>10617.7</v>
      </c>
      <c r="G127" s="10">
        <f>G137+G160+G163+G166+G175+G128</f>
        <v>6124</v>
      </c>
      <c r="H127" s="10">
        <f>H137+H160+H163+H166+H175+H128</f>
        <v>5282.9</v>
      </c>
    </row>
    <row r="128" spans="2:8" ht="25.5">
      <c r="B128" s="22" t="s">
        <v>859</v>
      </c>
      <c r="C128" s="12" t="s">
        <v>173</v>
      </c>
      <c r="D128" s="12" t="s">
        <v>941</v>
      </c>
      <c r="E128" s="128"/>
      <c r="F128" s="13">
        <f>F129+F131+F133+F135</f>
        <v>2200</v>
      </c>
      <c r="G128" s="13">
        <f t="shared" ref="G128:H128" si="20">G129+G131+G133+G135</f>
        <v>0</v>
      </c>
      <c r="H128" s="13">
        <f t="shared" si="20"/>
        <v>0</v>
      </c>
    </row>
    <row r="129" spans="2:8" ht="25.5">
      <c r="B129" s="11" t="s">
        <v>863</v>
      </c>
      <c r="C129" s="12" t="s">
        <v>173</v>
      </c>
      <c r="D129" s="12" t="s">
        <v>942</v>
      </c>
      <c r="E129" s="12"/>
      <c r="F129" s="13">
        <f>F130</f>
        <v>600</v>
      </c>
      <c r="G129" s="13">
        <f t="shared" ref="G129:H129" si="21">G130</f>
        <v>0</v>
      </c>
      <c r="H129" s="13">
        <f t="shared" si="21"/>
        <v>0</v>
      </c>
    </row>
    <row r="130" spans="2:8">
      <c r="B130" s="11" t="s">
        <v>43</v>
      </c>
      <c r="C130" s="12" t="s">
        <v>173</v>
      </c>
      <c r="D130" s="12" t="s">
        <v>942</v>
      </c>
      <c r="E130" s="12" t="s">
        <v>26</v>
      </c>
      <c r="F130" s="13">
        <f>Ведомственная!G125</f>
        <v>600</v>
      </c>
      <c r="G130" s="13">
        <f>Ведомственная!H125</f>
        <v>0</v>
      </c>
      <c r="H130" s="13">
        <f>Ведомственная!I125</f>
        <v>0</v>
      </c>
    </row>
    <row r="131" spans="2:8" ht="25.5">
      <c r="B131" s="11" t="s">
        <v>864</v>
      </c>
      <c r="C131" s="12" t="s">
        <v>173</v>
      </c>
      <c r="D131" s="12" t="s">
        <v>943</v>
      </c>
      <c r="E131" s="12"/>
      <c r="F131" s="13">
        <f>F132</f>
        <v>150</v>
      </c>
      <c r="G131" s="13">
        <f t="shared" ref="G131:H131" si="22">G132</f>
        <v>0</v>
      </c>
      <c r="H131" s="13">
        <f t="shared" si="22"/>
        <v>0</v>
      </c>
    </row>
    <row r="132" spans="2:8">
      <c r="B132" s="11" t="s">
        <v>43</v>
      </c>
      <c r="C132" s="12" t="s">
        <v>173</v>
      </c>
      <c r="D132" s="12" t="s">
        <v>943</v>
      </c>
      <c r="E132" s="12" t="s">
        <v>26</v>
      </c>
      <c r="F132" s="13">
        <f>Ведомственная!G127</f>
        <v>150</v>
      </c>
      <c r="G132" s="13">
        <f>Ведомственная!H127</f>
        <v>0</v>
      </c>
      <c r="H132" s="13">
        <f>Ведомственная!I127</f>
        <v>0</v>
      </c>
    </row>
    <row r="133" spans="2:8" ht="25.5">
      <c r="B133" s="11" t="s">
        <v>865</v>
      </c>
      <c r="C133" s="12" t="s">
        <v>173</v>
      </c>
      <c r="D133" s="12" t="s">
        <v>944</v>
      </c>
      <c r="E133" s="12"/>
      <c r="F133" s="13">
        <f>F134</f>
        <v>1450</v>
      </c>
      <c r="G133" s="13">
        <f t="shared" ref="G133:H133" si="23">G134</f>
        <v>0</v>
      </c>
      <c r="H133" s="13">
        <f t="shared" si="23"/>
        <v>0</v>
      </c>
    </row>
    <row r="134" spans="2:8">
      <c r="B134" s="11" t="s">
        <v>43</v>
      </c>
      <c r="C134" s="12" t="s">
        <v>173</v>
      </c>
      <c r="D134" s="12" t="s">
        <v>944</v>
      </c>
      <c r="E134" s="12" t="s">
        <v>26</v>
      </c>
      <c r="F134" s="13">
        <f>Ведомственная!G129</f>
        <v>1450</v>
      </c>
      <c r="G134" s="13">
        <f>Ведомственная!H129</f>
        <v>0</v>
      </c>
      <c r="H134" s="13">
        <f>Ведомственная!I129</f>
        <v>0</v>
      </c>
    </row>
    <row r="135" spans="2:8" ht="25.5" hidden="1">
      <c r="B135" s="11" t="s">
        <v>866</v>
      </c>
      <c r="C135" s="12" t="s">
        <v>173</v>
      </c>
      <c r="D135" s="12" t="s">
        <v>945</v>
      </c>
      <c r="E135" s="12"/>
      <c r="F135" s="13">
        <f>F136</f>
        <v>0</v>
      </c>
      <c r="G135" s="13">
        <f t="shared" ref="G135:H135" si="24">G136</f>
        <v>0</v>
      </c>
      <c r="H135" s="13">
        <f t="shared" si="24"/>
        <v>0</v>
      </c>
    </row>
    <row r="136" spans="2:8" hidden="1">
      <c r="B136" s="11" t="s">
        <v>43</v>
      </c>
      <c r="C136" s="12" t="s">
        <v>173</v>
      </c>
      <c r="D136" s="12" t="s">
        <v>945</v>
      </c>
      <c r="E136" s="12" t="s">
        <v>26</v>
      </c>
      <c r="F136" s="13">
        <f>Ведомственная!G131</f>
        <v>0</v>
      </c>
      <c r="G136" s="13">
        <f>Ведомственная!H131</f>
        <v>0</v>
      </c>
      <c r="H136" s="13">
        <f>Ведомственная!I131</f>
        <v>0</v>
      </c>
    </row>
    <row r="137" spans="2:8" ht="38.25">
      <c r="B137" s="22" t="s">
        <v>918</v>
      </c>
      <c r="C137" s="12" t="s">
        <v>173</v>
      </c>
      <c r="D137" s="12" t="s">
        <v>561</v>
      </c>
      <c r="E137" s="12"/>
      <c r="F137" s="13">
        <f>F138+F140+F142+F144+F146+F148+F150+F152+F154+F156+F158</f>
        <v>2750</v>
      </c>
      <c r="G137" s="13">
        <f>G138+G140+G142+G144+G146+G148+G150+G152+G154+G156+G158</f>
        <v>2151</v>
      </c>
      <c r="H137" s="13">
        <f>H138+H140+H142+H144+H146+H148+H150+H152+H154+H156+H158</f>
        <v>1151</v>
      </c>
    </row>
    <row r="138" spans="2:8" ht="38.25">
      <c r="B138" s="11" t="s">
        <v>656</v>
      </c>
      <c r="C138" s="12" t="s">
        <v>173</v>
      </c>
      <c r="D138" s="12" t="s">
        <v>562</v>
      </c>
      <c r="E138" s="12"/>
      <c r="F138" s="13">
        <f>F139</f>
        <v>300</v>
      </c>
      <c r="G138" s="13">
        <f>G139</f>
        <v>1</v>
      </c>
      <c r="H138" s="13">
        <f>H139</f>
        <v>1</v>
      </c>
    </row>
    <row r="139" spans="2:8">
      <c r="B139" s="11" t="s">
        <v>43</v>
      </c>
      <c r="C139" s="12" t="s">
        <v>173</v>
      </c>
      <c r="D139" s="12" t="s">
        <v>562</v>
      </c>
      <c r="E139" s="12" t="s">
        <v>26</v>
      </c>
      <c r="F139" s="13">
        <f>Ведомственная!G134</f>
        <v>300</v>
      </c>
      <c r="G139" s="13">
        <f>Ведомственная!H134</f>
        <v>1</v>
      </c>
      <c r="H139" s="13">
        <f>Ведомственная!I134</f>
        <v>1</v>
      </c>
    </row>
    <row r="140" spans="2:8" ht="25.5">
      <c r="B140" s="11" t="s">
        <v>178</v>
      </c>
      <c r="C140" s="12" t="s">
        <v>173</v>
      </c>
      <c r="D140" s="12" t="s">
        <v>563</v>
      </c>
      <c r="E140" s="12"/>
      <c r="F140" s="13">
        <f>F141</f>
        <v>50</v>
      </c>
      <c r="G140" s="13">
        <f>G141</f>
        <v>650</v>
      </c>
      <c r="H140" s="13">
        <f>H141</f>
        <v>650</v>
      </c>
    </row>
    <row r="141" spans="2:8">
      <c r="B141" s="11" t="s">
        <v>43</v>
      </c>
      <c r="C141" s="12" t="s">
        <v>173</v>
      </c>
      <c r="D141" s="12" t="s">
        <v>563</v>
      </c>
      <c r="E141" s="12" t="s">
        <v>26</v>
      </c>
      <c r="F141" s="13">
        <f>Ведомственная!G136</f>
        <v>50</v>
      </c>
      <c r="G141" s="13">
        <f>Ведомственная!H136</f>
        <v>650</v>
      </c>
      <c r="H141" s="13">
        <f>Ведомственная!I136</f>
        <v>650</v>
      </c>
    </row>
    <row r="142" spans="2:8" ht="38.25" hidden="1">
      <c r="B142" s="11" t="s">
        <v>678</v>
      </c>
      <c r="C142" s="12" t="s">
        <v>173</v>
      </c>
      <c r="D142" s="12" t="s">
        <v>681</v>
      </c>
      <c r="E142" s="12"/>
      <c r="F142" s="13">
        <f>F143</f>
        <v>0</v>
      </c>
      <c r="G142" s="13">
        <f>G143</f>
        <v>0</v>
      </c>
      <c r="H142" s="13">
        <f>H143</f>
        <v>0</v>
      </c>
    </row>
    <row r="143" spans="2:8" hidden="1">
      <c r="B143" s="11" t="s">
        <v>370</v>
      </c>
      <c r="C143" s="12" t="s">
        <v>173</v>
      </c>
      <c r="D143" s="12" t="s">
        <v>681</v>
      </c>
      <c r="E143" s="12" t="s">
        <v>26</v>
      </c>
      <c r="F143" s="13">
        <f>Ведомственная!G138</f>
        <v>0</v>
      </c>
      <c r="G143" s="13">
        <f>Ведомственная!H138</f>
        <v>0</v>
      </c>
      <c r="H143" s="13">
        <f>Ведомственная!I138</f>
        <v>0</v>
      </c>
    </row>
    <row r="144" spans="2:8" ht="25.5">
      <c r="B144" s="11" t="s">
        <v>683</v>
      </c>
      <c r="C144" s="12" t="s">
        <v>173</v>
      </c>
      <c r="D144" s="12" t="s">
        <v>696</v>
      </c>
      <c r="E144" s="12"/>
      <c r="F144" s="13">
        <f>F145</f>
        <v>1000</v>
      </c>
      <c r="G144" s="13">
        <f>G145</f>
        <v>0</v>
      </c>
      <c r="H144" s="13">
        <f>H145</f>
        <v>0</v>
      </c>
    </row>
    <row r="145" spans="2:8">
      <c r="B145" s="11" t="s">
        <v>43</v>
      </c>
      <c r="C145" s="12" t="s">
        <v>173</v>
      </c>
      <c r="D145" s="12" t="s">
        <v>696</v>
      </c>
      <c r="E145" s="12" t="s">
        <v>26</v>
      </c>
      <c r="F145" s="13">
        <f>Ведомственная!G140</f>
        <v>1000</v>
      </c>
      <c r="G145" s="13">
        <f>Ведомственная!H140</f>
        <v>0</v>
      </c>
      <c r="H145" s="13">
        <f>Ведомственная!I140</f>
        <v>0</v>
      </c>
    </row>
    <row r="146" spans="2:8" ht="25.5">
      <c r="B146" s="11" t="s">
        <v>685</v>
      </c>
      <c r="C146" s="12" t="s">
        <v>173</v>
      </c>
      <c r="D146" s="12" t="s">
        <v>697</v>
      </c>
      <c r="E146" s="12"/>
      <c r="F146" s="13">
        <f>F147</f>
        <v>0</v>
      </c>
      <c r="G146" s="13">
        <f>G147</f>
        <v>1000</v>
      </c>
      <c r="H146" s="13">
        <f>H147</f>
        <v>0</v>
      </c>
    </row>
    <row r="147" spans="2:8">
      <c r="B147" s="11" t="s">
        <v>43</v>
      </c>
      <c r="C147" s="12" t="s">
        <v>173</v>
      </c>
      <c r="D147" s="12" t="s">
        <v>697</v>
      </c>
      <c r="E147" s="12" t="s">
        <v>26</v>
      </c>
      <c r="F147" s="13">
        <f>Ведомственная!G142</f>
        <v>0</v>
      </c>
      <c r="G147" s="13">
        <f>Ведомственная!H142</f>
        <v>1000</v>
      </c>
      <c r="H147" s="13">
        <f>Ведомственная!I142</f>
        <v>0</v>
      </c>
    </row>
    <row r="148" spans="2:8" ht="25.5">
      <c r="B148" s="11" t="s">
        <v>686</v>
      </c>
      <c r="C148" s="12" t="s">
        <v>173</v>
      </c>
      <c r="D148" s="12" t="s">
        <v>564</v>
      </c>
      <c r="E148" s="12"/>
      <c r="F148" s="13">
        <f>F149</f>
        <v>1300</v>
      </c>
      <c r="G148" s="13">
        <f>G149</f>
        <v>0</v>
      </c>
      <c r="H148" s="13">
        <f>H149</f>
        <v>0</v>
      </c>
    </row>
    <row r="149" spans="2:8">
      <c r="B149" s="11" t="s">
        <v>43</v>
      </c>
      <c r="C149" s="12" t="s">
        <v>173</v>
      </c>
      <c r="D149" s="12" t="s">
        <v>564</v>
      </c>
      <c r="E149" s="12" t="s">
        <v>26</v>
      </c>
      <c r="F149" s="13">
        <f>Ведомственная!G144</f>
        <v>1300</v>
      </c>
      <c r="G149" s="13">
        <f>Ведомственная!H144</f>
        <v>0</v>
      </c>
      <c r="H149" s="13">
        <f>Ведомственная!I144</f>
        <v>0</v>
      </c>
    </row>
    <row r="150" spans="2:8" hidden="1">
      <c r="B150" s="22" t="s">
        <v>180</v>
      </c>
      <c r="C150" s="12" t="s">
        <v>173</v>
      </c>
      <c r="D150" s="12" t="s">
        <v>565</v>
      </c>
      <c r="E150" s="12"/>
      <c r="F150" s="13">
        <f>F151</f>
        <v>0</v>
      </c>
      <c r="G150" s="13">
        <f>G151</f>
        <v>0</v>
      </c>
      <c r="H150" s="13">
        <f>H151</f>
        <v>0</v>
      </c>
    </row>
    <row r="151" spans="2:8" hidden="1">
      <c r="B151" s="11" t="s">
        <v>43</v>
      </c>
      <c r="C151" s="12" t="s">
        <v>173</v>
      </c>
      <c r="D151" s="12" t="s">
        <v>565</v>
      </c>
      <c r="E151" s="12" t="s">
        <v>26</v>
      </c>
      <c r="F151" s="13">
        <f>Ведомственная!G146</f>
        <v>0</v>
      </c>
      <c r="G151" s="13">
        <f>Ведомственная!H146</f>
        <v>0</v>
      </c>
      <c r="H151" s="13">
        <f>Ведомственная!I146</f>
        <v>0</v>
      </c>
    </row>
    <row r="152" spans="2:8" ht="51">
      <c r="B152" s="22" t="s">
        <v>689</v>
      </c>
      <c r="C152" s="12" t="s">
        <v>173</v>
      </c>
      <c r="D152" s="12" t="s">
        <v>566</v>
      </c>
      <c r="E152" s="12"/>
      <c r="F152" s="13">
        <f>F153</f>
        <v>100</v>
      </c>
      <c r="G152" s="13">
        <f>G153</f>
        <v>500</v>
      </c>
      <c r="H152" s="13">
        <f>H153</f>
        <v>500</v>
      </c>
    </row>
    <row r="153" spans="2:8">
      <c r="B153" s="11" t="s">
        <v>43</v>
      </c>
      <c r="C153" s="12" t="s">
        <v>173</v>
      </c>
      <c r="D153" s="12" t="s">
        <v>566</v>
      </c>
      <c r="E153" s="12" t="s">
        <v>26</v>
      </c>
      <c r="F153" s="13">
        <f>Ведомственная!G148</f>
        <v>100</v>
      </c>
      <c r="G153" s="13">
        <f>Ведомственная!H148</f>
        <v>500</v>
      </c>
      <c r="H153" s="13">
        <f>Ведомственная!I148</f>
        <v>500</v>
      </c>
    </row>
    <row r="154" spans="2:8" ht="25.5" hidden="1">
      <c r="B154" s="11" t="s">
        <v>690</v>
      </c>
      <c r="C154" s="12" t="s">
        <v>173</v>
      </c>
      <c r="D154" s="12" t="s">
        <v>698</v>
      </c>
      <c r="E154" s="12"/>
      <c r="F154" s="13">
        <f>F155</f>
        <v>0</v>
      </c>
      <c r="G154" s="13">
        <f>G155</f>
        <v>0</v>
      </c>
      <c r="H154" s="13">
        <f>H155</f>
        <v>0</v>
      </c>
    </row>
    <row r="155" spans="2:8" hidden="1">
      <c r="B155" s="11" t="s">
        <v>43</v>
      </c>
      <c r="C155" s="12" t="s">
        <v>173</v>
      </c>
      <c r="D155" s="12" t="s">
        <v>698</v>
      </c>
      <c r="E155" s="12" t="s">
        <v>26</v>
      </c>
      <c r="F155" s="13">
        <f>Ведомственная!G150</f>
        <v>0</v>
      </c>
      <c r="G155" s="13">
        <f>Ведомственная!H150</f>
        <v>0</v>
      </c>
      <c r="H155" s="13">
        <f>Ведомственная!I150</f>
        <v>0</v>
      </c>
    </row>
    <row r="156" spans="2:8" ht="25.5" hidden="1">
      <c r="B156" s="22" t="s">
        <v>181</v>
      </c>
      <c r="C156" s="12" t="s">
        <v>173</v>
      </c>
      <c r="D156" s="12" t="s">
        <v>699</v>
      </c>
      <c r="E156" s="12"/>
      <c r="F156" s="13">
        <f>F157</f>
        <v>0</v>
      </c>
      <c r="G156" s="13">
        <f>G157</f>
        <v>0</v>
      </c>
      <c r="H156" s="13">
        <f>H157</f>
        <v>0</v>
      </c>
    </row>
    <row r="157" spans="2:8" hidden="1">
      <c r="B157" s="11" t="s">
        <v>43</v>
      </c>
      <c r="C157" s="12" t="s">
        <v>173</v>
      </c>
      <c r="D157" s="12" t="s">
        <v>699</v>
      </c>
      <c r="E157" s="12" t="s">
        <v>26</v>
      </c>
      <c r="F157" s="13">
        <f>Ведомственная!G152</f>
        <v>0</v>
      </c>
      <c r="G157" s="13">
        <f>Ведомственная!H152</f>
        <v>0</v>
      </c>
      <c r="H157" s="13">
        <f>Ведомственная!I152</f>
        <v>0</v>
      </c>
    </row>
    <row r="158" spans="2:8" ht="25.5" hidden="1">
      <c r="B158" s="11" t="s">
        <v>680</v>
      </c>
      <c r="C158" s="12" t="s">
        <v>173</v>
      </c>
      <c r="D158" s="12" t="s">
        <v>567</v>
      </c>
      <c r="E158" s="12"/>
      <c r="F158" s="13">
        <f>F159</f>
        <v>0</v>
      </c>
      <c r="G158" s="13">
        <f>G159</f>
        <v>0</v>
      </c>
      <c r="H158" s="13">
        <f>H159</f>
        <v>0</v>
      </c>
    </row>
    <row r="159" spans="2:8" ht="25.5" hidden="1">
      <c r="B159" s="22" t="s">
        <v>568</v>
      </c>
      <c r="C159" s="12" t="s">
        <v>173</v>
      </c>
      <c r="D159" s="12" t="s">
        <v>567</v>
      </c>
      <c r="E159" s="12" t="s">
        <v>185</v>
      </c>
      <c r="F159" s="13">
        <f>Ведомственная!G154</f>
        <v>0</v>
      </c>
      <c r="G159" s="13">
        <f>Ведомственная!H154</f>
        <v>0</v>
      </c>
      <c r="H159" s="13">
        <f>Ведомственная!I154</f>
        <v>0</v>
      </c>
    </row>
    <row r="160" spans="2:8" ht="51" hidden="1">
      <c r="B160" s="11" t="s">
        <v>168</v>
      </c>
      <c r="C160" s="12" t="s">
        <v>173</v>
      </c>
      <c r="D160" s="12" t="s">
        <v>560</v>
      </c>
      <c r="E160" s="12"/>
      <c r="F160" s="13">
        <f t="shared" ref="F160:H161" si="25">F161</f>
        <v>0</v>
      </c>
      <c r="G160" s="13">
        <f t="shared" si="25"/>
        <v>0</v>
      </c>
      <c r="H160" s="13">
        <f t="shared" si="25"/>
        <v>0</v>
      </c>
    </row>
    <row r="161" spans="2:8" ht="25.5" hidden="1">
      <c r="B161" s="11" t="s">
        <v>187</v>
      </c>
      <c r="C161" s="12" t="s">
        <v>173</v>
      </c>
      <c r="D161" s="12" t="s">
        <v>569</v>
      </c>
      <c r="E161" s="12"/>
      <c r="F161" s="13">
        <f t="shared" si="25"/>
        <v>0</v>
      </c>
      <c r="G161" s="13">
        <f t="shared" si="25"/>
        <v>0</v>
      </c>
      <c r="H161" s="13">
        <f t="shared" si="25"/>
        <v>0</v>
      </c>
    </row>
    <row r="162" spans="2:8" hidden="1">
      <c r="B162" s="11" t="s">
        <v>43</v>
      </c>
      <c r="C162" s="12" t="s">
        <v>173</v>
      </c>
      <c r="D162" s="12" t="s">
        <v>569</v>
      </c>
      <c r="E162" s="12" t="s">
        <v>26</v>
      </c>
      <c r="F162" s="13">
        <f>Ведомственная!G157</f>
        <v>0</v>
      </c>
      <c r="G162" s="13">
        <f>Ведомственная!H157</f>
        <v>0</v>
      </c>
      <c r="H162" s="13">
        <f>Ведомственная!I157</f>
        <v>0</v>
      </c>
    </row>
    <row r="163" spans="2:8" ht="51" hidden="1">
      <c r="B163" s="11" t="s">
        <v>189</v>
      </c>
      <c r="C163" s="12" t="s">
        <v>173</v>
      </c>
      <c r="D163" s="12" t="s">
        <v>570</v>
      </c>
      <c r="E163" s="12"/>
      <c r="F163" s="13">
        <f t="shared" ref="F163:H164" si="26">F164</f>
        <v>3000</v>
      </c>
      <c r="G163" s="13">
        <f t="shared" si="26"/>
        <v>0</v>
      </c>
      <c r="H163" s="13">
        <f t="shared" si="26"/>
        <v>0</v>
      </c>
    </row>
    <row r="164" spans="2:8" ht="38.25" hidden="1">
      <c r="B164" s="11" t="s">
        <v>192</v>
      </c>
      <c r="C164" s="12" t="s">
        <v>173</v>
      </c>
      <c r="D164" s="12" t="s">
        <v>571</v>
      </c>
      <c r="E164" s="12"/>
      <c r="F164" s="13">
        <f t="shared" si="26"/>
        <v>3000</v>
      </c>
      <c r="G164" s="13">
        <f t="shared" si="26"/>
        <v>0</v>
      </c>
      <c r="H164" s="13">
        <f t="shared" si="26"/>
        <v>0</v>
      </c>
    </row>
    <row r="165" spans="2:8" hidden="1">
      <c r="B165" s="11" t="s">
        <v>43</v>
      </c>
      <c r="C165" s="12" t="s">
        <v>173</v>
      </c>
      <c r="D165" s="12" t="s">
        <v>571</v>
      </c>
      <c r="E165" s="12" t="s">
        <v>26</v>
      </c>
      <c r="F165" s="13">
        <f>Ведомственная!G160</f>
        <v>3000</v>
      </c>
      <c r="G165" s="13">
        <f>Ведомственная!H160</f>
        <v>0</v>
      </c>
      <c r="H165" s="13">
        <f>Ведомственная!I160</f>
        <v>0</v>
      </c>
    </row>
    <row r="166" spans="2:8" ht="25.5">
      <c r="B166" s="11" t="s">
        <v>194</v>
      </c>
      <c r="C166" s="12" t="s">
        <v>173</v>
      </c>
      <c r="D166" s="12" t="s">
        <v>572</v>
      </c>
      <c r="E166" s="12"/>
      <c r="F166" s="13">
        <f>F167+F169+F171+F173</f>
        <v>3</v>
      </c>
      <c r="G166" s="13">
        <f t="shared" ref="G166:H166" si="27">G167+G169+G171+G173</f>
        <v>0</v>
      </c>
      <c r="H166" s="13">
        <f t="shared" si="27"/>
        <v>0</v>
      </c>
    </row>
    <row r="167" spans="2:8" ht="38.25">
      <c r="B167" s="11" t="s">
        <v>197</v>
      </c>
      <c r="C167" s="12" t="s">
        <v>173</v>
      </c>
      <c r="D167" s="12" t="s">
        <v>573</v>
      </c>
      <c r="E167" s="12"/>
      <c r="F167" s="13">
        <f>F168</f>
        <v>1</v>
      </c>
      <c r="G167" s="13">
        <f>G168</f>
        <v>0</v>
      </c>
      <c r="H167" s="13">
        <f>H168</f>
        <v>0</v>
      </c>
    </row>
    <row r="168" spans="2:8">
      <c r="B168" s="11" t="s">
        <v>43</v>
      </c>
      <c r="C168" s="12" t="s">
        <v>173</v>
      </c>
      <c r="D168" s="12" t="s">
        <v>573</v>
      </c>
      <c r="E168" s="12" t="s">
        <v>26</v>
      </c>
      <c r="F168" s="13">
        <f>Ведомственная!G163</f>
        <v>1</v>
      </c>
      <c r="G168" s="13">
        <f>Ведомственная!H163</f>
        <v>0</v>
      </c>
      <c r="H168" s="13">
        <f>Ведомственная!I163</f>
        <v>0</v>
      </c>
    </row>
    <row r="169" spans="2:8" ht="38.25">
      <c r="B169" s="11" t="s">
        <v>199</v>
      </c>
      <c r="C169" s="12" t="s">
        <v>173</v>
      </c>
      <c r="D169" s="12" t="s">
        <v>574</v>
      </c>
      <c r="E169" s="12"/>
      <c r="F169" s="13">
        <f>F170</f>
        <v>1</v>
      </c>
      <c r="G169" s="13">
        <f>G170</f>
        <v>0</v>
      </c>
      <c r="H169" s="13">
        <f>H170</f>
        <v>0</v>
      </c>
    </row>
    <row r="170" spans="2:8">
      <c r="B170" s="11" t="s">
        <v>43</v>
      </c>
      <c r="C170" s="12" t="s">
        <v>173</v>
      </c>
      <c r="D170" s="12" t="s">
        <v>574</v>
      </c>
      <c r="E170" s="12" t="s">
        <v>26</v>
      </c>
      <c r="F170" s="13">
        <f>Ведомственная!G165</f>
        <v>1</v>
      </c>
      <c r="G170" s="13">
        <f>Ведомственная!H165</f>
        <v>0</v>
      </c>
      <c r="H170" s="13">
        <f>Ведомственная!I165</f>
        <v>0</v>
      </c>
    </row>
    <row r="171" spans="2:8">
      <c r="B171" s="11" t="s">
        <v>201</v>
      </c>
      <c r="C171" s="12" t="s">
        <v>173</v>
      </c>
      <c r="D171" s="12" t="s">
        <v>575</v>
      </c>
      <c r="E171" s="12"/>
      <c r="F171" s="13">
        <f>F172</f>
        <v>0</v>
      </c>
      <c r="G171" s="13">
        <f>G172</f>
        <v>0</v>
      </c>
      <c r="H171" s="13">
        <f>H172</f>
        <v>0</v>
      </c>
    </row>
    <row r="172" spans="2:8">
      <c r="B172" s="11" t="s">
        <v>43</v>
      </c>
      <c r="C172" s="12" t="s">
        <v>173</v>
      </c>
      <c r="D172" s="12" t="s">
        <v>575</v>
      </c>
      <c r="E172" s="12" t="s">
        <v>26</v>
      </c>
      <c r="F172" s="13">
        <f>Ведомственная!G167</f>
        <v>0</v>
      </c>
      <c r="G172" s="13">
        <f>Ведомственная!H167</f>
        <v>0</v>
      </c>
      <c r="H172" s="13">
        <f>Ведомственная!I167</f>
        <v>0</v>
      </c>
    </row>
    <row r="173" spans="2:8" ht="25.5">
      <c r="B173" s="11" t="s">
        <v>868</v>
      </c>
      <c r="C173" s="12" t="s">
        <v>173</v>
      </c>
      <c r="D173" s="12" t="s">
        <v>940</v>
      </c>
      <c r="E173" s="12"/>
      <c r="F173" s="13">
        <f>F174</f>
        <v>1</v>
      </c>
      <c r="G173" s="13">
        <f t="shared" ref="G173:H173" si="28">G174</f>
        <v>0</v>
      </c>
      <c r="H173" s="13">
        <f t="shared" si="28"/>
        <v>0</v>
      </c>
    </row>
    <row r="174" spans="2:8">
      <c r="B174" s="11" t="s">
        <v>43</v>
      </c>
      <c r="C174" s="12" t="s">
        <v>173</v>
      </c>
      <c r="D174" s="12" t="s">
        <v>940</v>
      </c>
      <c r="E174" s="12" t="s">
        <v>26</v>
      </c>
      <c r="F174" s="13">
        <f>Ведомственная!G169</f>
        <v>1</v>
      </c>
      <c r="G174" s="13">
        <f>Ведомственная!H169</f>
        <v>0</v>
      </c>
      <c r="H174" s="13">
        <f>Ведомственная!I169</f>
        <v>0</v>
      </c>
    </row>
    <row r="175" spans="2:8" s="40" customFormat="1">
      <c r="B175" s="11" t="s">
        <v>127</v>
      </c>
      <c r="C175" s="12" t="s">
        <v>173</v>
      </c>
      <c r="D175" s="12" t="s">
        <v>530</v>
      </c>
      <c r="E175" s="12"/>
      <c r="F175" s="13">
        <f>F176+F177</f>
        <v>2664.7</v>
      </c>
      <c r="G175" s="13">
        <f>G176+G177</f>
        <v>3973</v>
      </c>
      <c r="H175" s="13">
        <f>H176+H177</f>
        <v>4131.8999999999996</v>
      </c>
    </row>
    <row r="176" spans="2:8">
      <c r="B176" s="22" t="s">
        <v>43</v>
      </c>
      <c r="C176" s="12" t="s">
        <v>173</v>
      </c>
      <c r="D176" s="12" t="s">
        <v>530</v>
      </c>
      <c r="E176" s="12" t="s">
        <v>26</v>
      </c>
      <c r="F176" s="13">
        <f>Ведомственная!G171</f>
        <v>50</v>
      </c>
      <c r="G176" s="13">
        <f>Ведомственная!H171</f>
        <v>0</v>
      </c>
      <c r="H176" s="13">
        <f>Ведомственная!I171</f>
        <v>0</v>
      </c>
    </row>
    <row r="177" spans="2:8" ht="25.5">
      <c r="B177" s="11" t="s">
        <v>205</v>
      </c>
      <c r="C177" s="12" t="s">
        <v>173</v>
      </c>
      <c r="D177" s="12" t="s">
        <v>530</v>
      </c>
      <c r="E177" s="12" t="s">
        <v>72</v>
      </c>
      <c r="F177" s="13">
        <f>Ведомственная!G172</f>
        <v>2614.6999999999998</v>
      </c>
      <c r="G177" s="13">
        <f>Ведомственная!H172</f>
        <v>3973</v>
      </c>
      <c r="H177" s="13">
        <f>Ведомственная!I172</f>
        <v>4131.8999999999996</v>
      </c>
    </row>
    <row r="178" spans="2:8">
      <c r="B178" s="9" t="s">
        <v>206</v>
      </c>
      <c r="C178" s="75" t="s">
        <v>207</v>
      </c>
      <c r="D178" s="75"/>
      <c r="E178" s="75"/>
      <c r="F178" s="10">
        <f>F179+F187+F182</f>
        <v>4325.8</v>
      </c>
      <c r="G178" s="10">
        <f t="shared" ref="G178:H178" si="29">G179+G187+G182</f>
        <v>3726.8</v>
      </c>
      <c r="H178" s="10">
        <f t="shared" si="29"/>
        <v>3726.8</v>
      </c>
    </row>
    <row r="179" spans="2:8" hidden="1">
      <c r="B179" s="67" t="s">
        <v>758</v>
      </c>
      <c r="C179" s="12" t="s">
        <v>207</v>
      </c>
      <c r="D179" s="12" t="s">
        <v>762</v>
      </c>
      <c r="E179" s="12"/>
      <c r="F179" s="13">
        <f t="shared" ref="F179:H180" si="30">F180</f>
        <v>0</v>
      </c>
      <c r="G179" s="13">
        <f t="shared" si="30"/>
        <v>0</v>
      </c>
      <c r="H179" s="13">
        <f t="shared" si="30"/>
        <v>0</v>
      </c>
    </row>
    <row r="180" spans="2:8" ht="38.25" hidden="1">
      <c r="B180" s="76" t="s">
        <v>759</v>
      </c>
      <c r="C180" s="12" t="s">
        <v>207</v>
      </c>
      <c r="D180" s="12" t="s">
        <v>802</v>
      </c>
      <c r="E180" s="12"/>
      <c r="F180" s="13">
        <f t="shared" si="30"/>
        <v>0</v>
      </c>
      <c r="G180" s="13">
        <f t="shared" si="30"/>
        <v>0</v>
      </c>
      <c r="H180" s="13">
        <f t="shared" si="30"/>
        <v>0</v>
      </c>
    </row>
    <row r="181" spans="2:8" ht="25.5" hidden="1">
      <c r="B181" s="70" t="s">
        <v>761</v>
      </c>
      <c r="C181" s="12" t="s">
        <v>207</v>
      </c>
      <c r="D181" s="12" t="s">
        <v>803</v>
      </c>
      <c r="E181" s="12" t="s">
        <v>72</v>
      </c>
      <c r="F181" s="13">
        <f>Ведомственная!G176</f>
        <v>0</v>
      </c>
      <c r="G181" s="13">
        <f>Ведомственная!H176</f>
        <v>0</v>
      </c>
      <c r="H181" s="13">
        <f>Ведомственная!I176</f>
        <v>0</v>
      </c>
    </row>
    <row r="182" spans="2:8" ht="25.5">
      <c r="B182" s="11" t="s">
        <v>879</v>
      </c>
      <c r="C182" s="12" t="s">
        <v>207</v>
      </c>
      <c r="D182" s="12" t="s">
        <v>946</v>
      </c>
      <c r="E182" s="12"/>
      <c r="F182" s="13">
        <f>F183+F185</f>
        <v>600</v>
      </c>
      <c r="G182" s="13">
        <f t="shared" ref="G182:H182" si="31">G183+G185</f>
        <v>1</v>
      </c>
      <c r="H182" s="13">
        <f t="shared" si="31"/>
        <v>1</v>
      </c>
    </row>
    <row r="183" spans="2:8" ht="25.5">
      <c r="B183" s="11" t="s">
        <v>878</v>
      </c>
      <c r="C183" s="12" t="s">
        <v>207</v>
      </c>
      <c r="D183" s="12" t="s">
        <v>947</v>
      </c>
      <c r="E183" s="12"/>
      <c r="F183" s="13">
        <f>F184</f>
        <v>600</v>
      </c>
      <c r="G183" s="13">
        <f t="shared" ref="G183:H183" si="32">G184</f>
        <v>0</v>
      </c>
      <c r="H183" s="13">
        <f t="shared" si="32"/>
        <v>0</v>
      </c>
    </row>
    <row r="184" spans="2:8">
      <c r="B184" s="11" t="s">
        <v>43</v>
      </c>
      <c r="C184" s="12" t="s">
        <v>207</v>
      </c>
      <c r="D184" s="12" t="s">
        <v>947</v>
      </c>
      <c r="E184" s="12" t="s">
        <v>26</v>
      </c>
      <c r="F184" s="13">
        <f>Ведомственная!G179</f>
        <v>600</v>
      </c>
      <c r="G184" s="13">
        <f>Ведомственная!H179</f>
        <v>0</v>
      </c>
      <c r="H184" s="13">
        <f>Ведомственная!I179</f>
        <v>0</v>
      </c>
    </row>
    <row r="185" spans="2:8" ht="25.5">
      <c r="B185" s="11" t="s">
        <v>881</v>
      </c>
      <c r="C185" s="12" t="s">
        <v>207</v>
      </c>
      <c r="D185" s="12" t="s">
        <v>948</v>
      </c>
      <c r="E185" s="12"/>
      <c r="F185" s="13">
        <f>F186</f>
        <v>0</v>
      </c>
      <c r="G185" s="13">
        <f t="shared" ref="G185:H185" si="33">G186</f>
        <v>1</v>
      </c>
      <c r="H185" s="13">
        <f t="shared" si="33"/>
        <v>1</v>
      </c>
    </row>
    <row r="186" spans="2:8">
      <c r="B186" s="11" t="s">
        <v>43</v>
      </c>
      <c r="C186" s="12" t="s">
        <v>207</v>
      </c>
      <c r="D186" s="12" t="s">
        <v>948</v>
      </c>
      <c r="E186" s="12" t="s">
        <v>26</v>
      </c>
      <c r="F186" s="13">
        <f>Ведомственная!G181</f>
        <v>0</v>
      </c>
      <c r="G186" s="13">
        <f>Ведомственная!H181</f>
        <v>1</v>
      </c>
      <c r="H186" s="13">
        <f>Ведомственная!I181</f>
        <v>1</v>
      </c>
    </row>
    <row r="187" spans="2:8">
      <c r="B187" s="11" t="s">
        <v>127</v>
      </c>
      <c r="C187" s="12" t="s">
        <v>207</v>
      </c>
      <c r="D187" s="12" t="s">
        <v>530</v>
      </c>
      <c r="E187" s="12"/>
      <c r="F187" s="13">
        <f t="shared" ref="F187:H187" si="34">F188</f>
        <v>3725.8</v>
      </c>
      <c r="G187" s="13">
        <f t="shared" si="34"/>
        <v>3725.8</v>
      </c>
      <c r="H187" s="13">
        <f t="shared" si="34"/>
        <v>3725.8</v>
      </c>
    </row>
    <row r="188" spans="2:8">
      <c r="B188" s="11" t="s">
        <v>769</v>
      </c>
      <c r="C188" s="12" t="s">
        <v>209</v>
      </c>
      <c r="D188" s="12" t="s">
        <v>530</v>
      </c>
      <c r="E188" s="12" t="s">
        <v>211</v>
      </c>
      <c r="F188" s="13">
        <f>Ведомственная!G183</f>
        <v>3725.8</v>
      </c>
      <c r="G188" s="13">
        <f>Ведомственная!H183</f>
        <v>3725.8</v>
      </c>
      <c r="H188" s="13">
        <f>Ведомственная!I183</f>
        <v>3725.8</v>
      </c>
    </row>
    <row r="189" spans="2:8">
      <c r="B189" s="9" t="s">
        <v>816</v>
      </c>
      <c r="C189" s="79" t="s">
        <v>817</v>
      </c>
      <c r="D189" s="79"/>
      <c r="E189" s="79"/>
      <c r="F189" s="10">
        <f>F190</f>
        <v>1474.4</v>
      </c>
      <c r="G189" s="10">
        <f>G190</f>
        <v>1107</v>
      </c>
      <c r="H189" s="10">
        <f>H190</f>
        <v>1107</v>
      </c>
    </row>
    <row r="190" spans="2:8">
      <c r="B190" s="69" t="s">
        <v>127</v>
      </c>
      <c r="C190" s="12" t="s">
        <v>817</v>
      </c>
      <c r="D190" s="12" t="s">
        <v>529</v>
      </c>
      <c r="E190" s="12"/>
      <c r="F190" s="13">
        <f>F191+F192+F193</f>
        <v>1474.4</v>
      </c>
      <c r="G190" s="13">
        <f>G191+G192+G193</f>
        <v>1107</v>
      </c>
      <c r="H190" s="13">
        <f>H191+H192+H193</f>
        <v>1107</v>
      </c>
    </row>
    <row r="191" spans="2:8" ht="38.25">
      <c r="B191" s="11" t="s">
        <v>23</v>
      </c>
      <c r="C191" s="12" t="s">
        <v>817</v>
      </c>
      <c r="D191" s="12" t="s">
        <v>529</v>
      </c>
      <c r="E191" s="12" t="s">
        <v>24</v>
      </c>
      <c r="F191" s="13">
        <f>Ведомственная!G186</f>
        <v>969.1</v>
      </c>
      <c r="G191" s="13">
        <f>Ведомственная!H186</f>
        <v>1056</v>
      </c>
      <c r="H191" s="13">
        <f>Ведомственная!I186</f>
        <v>1056</v>
      </c>
    </row>
    <row r="192" spans="2:8">
      <c r="B192" s="11" t="s">
        <v>43</v>
      </c>
      <c r="C192" s="12" t="s">
        <v>817</v>
      </c>
      <c r="D192" s="12" t="s">
        <v>529</v>
      </c>
      <c r="E192" s="12" t="s">
        <v>26</v>
      </c>
      <c r="F192" s="13">
        <f>Ведомственная!G187</f>
        <v>503.3</v>
      </c>
      <c r="G192" s="13">
        <f>Ведомственная!H187</f>
        <v>50</v>
      </c>
      <c r="H192" s="13">
        <f>Ведомственная!I187</f>
        <v>50</v>
      </c>
    </row>
    <row r="193" spans="2:8">
      <c r="B193" s="11" t="s">
        <v>33</v>
      </c>
      <c r="C193" s="12" t="s">
        <v>817</v>
      </c>
      <c r="D193" s="12" t="s">
        <v>529</v>
      </c>
      <c r="E193" s="12" t="s">
        <v>34</v>
      </c>
      <c r="F193" s="13">
        <f>Ведомственная!G188</f>
        <v>2</v>
      </c>
      <c r="G193" s="13">
        <f>Ведомственная!H188</f>
        <v>1</v>
      </c>
      <c r="H193" s="13">
        <f>Ведомственная!I188</f>
        <v>1</v>
      </c>
    </row>
    <row r="194" spans="2:8">
      <c r="B194" s="9" t="s">
        <v>213</v>
      </c>
      <c r="C194" s="75" t="s">
        <v>214</v>
      </c>
      <c r="D194" s="75"/>
      <c r="E194" s="75"/>
      <c r="F194" s="10">
        <f t="shared" ref="F194:H195" si="35">F195</f>
        <v>458.4</v>
      </c>
      <c r="G194" s="10">
        <f t="shared" si="35"/>
        <v>476.7</v>
      </c>
      <c r="H194" s="10">
        <f t="shared" si="35"/>
        <v>0</v>
      </c>
    </row>
    <row r="195" spans="2:8">
      <c r="B195" s="9" t="s">
        <v>215</v>
      </c>
      <c r="C195" s="75" t="s">
        <v>216</v>
      </c>
      <c r="D195" s="75"/>
      <c r="E195" s="75"/>
      <c r="F195" s="10">
        <f t="shared" si="35"/>
        <v>458.4</v>
      </c>
      <c r="G195" s="10">
        <f t="shared" si="35"/>
        <v>476.7</v>
      </c>
      <c r="H195" s="10">
        <f t="shared" si="35"/>
        <v>0</v>
      </c>
    </row>
    <row r="196" spans="2:8" s="40" customFormat="1" ht="38.25">
      <c r="B196" s="22" t="s">
        <v>701</v>
      </c>
      <c r="C196" s="12" t="s">
        <v>216</v>
      </c>
      <c r="D196" s="12" t="s">
        <v>576</v>
      </c>
      <c r="E196" s="12"/>
      <c r="F196" s="13">
        <f>F197+F199+F201</f>
        <v>458.4</v>
      </c>
      <c r="G196" s="13">
        <f>G197+G199+G201</f>
        <v>476.7</v>
      </c>
      <c r="H196" s="13">
        <f>H197+H199+H201</f>
        <v>0</v>
      </c>
    </row>
    <row r="197" spans="2:8" ht="38.25">
      <c r="B197" s="11" t="s">
        <v>702</v>
      </c>
      <c r="C197" s="12" t="s">
        <v>216</v>
      </c>
      <c r="D197" s="12" t="s">
        <v>577</v>
      </c>
      <c r="E197" s="12"/>
      <c r="F197" s="13">
        <f>F198</f>
        <v>10</v>
      </c>
      <c r="G197" s="13">
        <f>G198</f>
        <v>10</v>
      </c>
      <c r="H197" s="13">
        <f>H198</f>
        <v>0</v>
      </c>
    </row>
    <row r="198" spans="2:8">
      <c r="B198" s="11" t="s">
        <v>43</v>
      </c>
      <c r="C198" s="12" t="s">
        <v>216</v>
      </c>
      <c r="D198" s="12" t="s">
        <v>577</v>
      </c>
      <c r="E198" s="12" t="s">
        <v>26</v>
      </c>
      <c r="F198" s="13">
        <f>Ведомственная!G193</f>
        <v>10</v>
      </c>
      <c r="G198" s="13">
        <f>Ведомственная!H193</f>
        <v>10</v>
      </c>
      <c r="H198" s="13">
        <f>Ведомственная!I193</f>
        <v>0</v>
      </c>
    </row>
    <row r="199" spans="2:8" ht="51">
      <c r="B199" s="11" t="s">
        <v>703</v>
      </c>
      <c r="C199" s="12" t="s">
        <v>216</v>
      </c>
      <c r="D199" s="12" t="s">
        <v>578</v>
      </c>
      <c r="E199" s="12"/>
      <c r="F199" s="13">
        <f>F200</f>
        <v>433.4</v>
      </c>
      <c r="G199" s="13">
        <f>G200</f>
        <v>451.7</v>
      </c>
      <c r="H199" s="13">
        <f>H200</f>
        <v>0</v>
      </c>
    </row>
    <row r="200" spans="2:8">
      <c r="B200" s="11" t="s">
        <v>43</v>
      </c>
      <c r="C200" s="12" t="s">
        <v>216</v>
      </c>
      <c r="D200" s="12" t="s">
        <v>578</v>
      </c>
      <c r="E200" s="12" t="s">
        <v>26</v>
      </c>
      <c r="F200" s="13">
        <f>Ведомственная!G195</f>
        <v>433.4</v>
      </c>
      <c r="G200" s="13">
        <f>Ведомственная!H195</f>
        <v>451.7</v>
      </c>
      <c r="H200" s="13">
        <f>Ведомственная!I195</f>
        <v>0</v>
      </c>
    </row>
    <row r="201" spans="2:8" ht="25.5">
      <c r="B201" s="11" t="s">
        <v>704</v>
      </c>
      <c r="C201" s="12" t="s">
        <v>216</v>
      </c>
      <c r="D201" s="12" t="s">
        <v>579</v>
      </c>
      <c r="E201" s="12"/>
      <c r="F201" s="13">
        <f>F202</f>
        <v>15</v>
      </c>
      <c r="G201" s="13">
        <f>G202</f>
        <v>15</v>
      </c>
      <c r="H201" s="13">
        <f>H202</f>
        <v>0</v>
      </c>
    </row>
    <row r="202" spans="2:8">
      <c r="B202" s="11" t="s">
        <v>43</v>
      </c>
      <c r="C202" s="12" t="s">
        <v>216</v>
      </c>
      <c r="D202" s="12" t="s">
        <v>579</v>
      </c>
      <c r="E202" s="12" t="s">
        <v>26</v>
      </c>
      <c r="F202" s="13">
        <f>Ведомственная!G197</f>
        <v>15</v>
      </c>
      <c r="G202" s="13">
        <f>Ведомственная!H197</f>
        <v>15</v>
      </c>
      <c r="H202" s="13">
        <f>Ведомственная!I197</f>
        <v>0</v>
      </c>
    </row>
    <row r="203" spans="2:8">
      <c r="B203" s="9" t="s">
        <v>222</v>
      </c>
      <c r="C203" s="75" t="s">
        <v>223</v>
      </c>
      <c r="D203" s="12"/>
      <c r="E203" s="12"/>
      <c r="F203" s="10">
        <f>F204+F236+F305+F325+F329+F333+F359</f>
        <v>373804.39999999997</v>
      </c>
      <c r="G203" s="10">
        <f>G204+G236+G305+G325+G329+G333+G359</f>
        <v>323606.99999999994</v>
      </c>
      <c r="H203" s="10">
        <f>H204+H236+H305+H325+H329+H333+H359</f>
        <v>292924.79999999999</v>
      </c>
    </row>
    <row r="204" spans="2:8">
      <c r="B204" s="9" t="s">
        <v>363</v>
      </c>
      <c r="C204" s="75" t="s">
        <v>364</v>
      </c>
      <c r="D204" s="75" t="s">
        <v>14</v>
      </c>
      <c r="E204" s="12" t="s">
        <v>14</v>
      </c>
      <c r="F204" s="10">
        <f>F205+F218+F221+F230</f>
        <v>58735.299999999996</v>
      </c>
      <c r="G204" s="10">
        <f>G205+G218+G221+G230</f>
        <v>56215.1</v>
      </c>
      <c r="H204" s="10">
        <f>H205+H218+H221+H230</f>
        <v>56014.499999999993</v>
      </c>
    </row>
    <row r="205" spans="2:8" ht="38.25">
      <c r="B205" s="22" t="s">
        <v>841</v>
      </c>
      <c r="C205" s="12" t="s">
        <v>364</v>
      </c>
      <c r="D205" s="12" t="s">
        <v>733</v>
      </c>
      <c r="E205" s="12"/>
      <c r="F205" s="13">
        <f>F206+F208+F210+F212+F214+F216</f>
        <v>9</v>
      </c>
      <c r="G205" s="13">
        <f>G206+G208+G210+G212+G214+G216</f>
        <v>160</v>
      </c>
      <c r="H205" s="13">
        <f>H206+H208+H210+H212+H214+H216</f>
        <v>0</v>
      </c>
    </row>
    <row r="206" spans="2:8">
      <c r="B206" s="22" t="s">
        <v>94</v>
      </c>
      <c r="C206" s="12" t="s">
        <v>364</v>
      </c>
      <c r="D206" s="12" t="s">
        <v>537</v>
      </c>
      <c r="E206" s="12"/>
      <c r="F206" s="13">
        <f>F207</f>
        <v>0</v>
      </c>
      <c r="G206" s="13">
        <f>G207</f>
        <v>100</v>
      </c>
      <c r="H206" s="13">
        <f>H207</f>
        <v>0</v>
      </c>
    </row>
    <row r="207" spans="2:8">
      <c r="B207" s="11" t="s">
        <v>43</v>
      </c>
      <c r="C207" s="12" t="s">
        <v>364</v>
      </c>
      <c r="D207" s="12" t="s">
        <v>537</v>
      </c>
      <c r="E207" s="12" t="s">
        <v>26</v>
      </c>
      <c r="F207" s="13">
        <f>Ведомственная!G345</f>
        <v>0</v>
      </c>
      <c r="G207" s="13">
        <f>Ведомственная!H345</f>
        <v>100</v>
      </c>
      <c r="H207" s="13">
        <f>Ведомственная!I345</f>
        <v>0</v>
      </c>
    </row>
    <row r="208" spans="2:8">
      <c r="B208" s="22" t="s">
        <v>95</v>
      </c>
      <c r="C208" s="12" t="s">
        <v>364</v>
      </c>
      <c r="D208" s="12" t="s">
        <v>538</v>
      </c>
      <c r="E208" s="12"/>
      <c r="F208" s="13">
        <f>F209</f>
        <v>9</v>
      </c>
      <c r="G208" s="13">
        <f>G209</f>
        <v>0</v>
      </c>
      <c r="H208" s="13">
        <f>H209</f>
        <v>0</v>
      </c>
    </row>
    <row r="209" spans="2:8">
      <c r="B209" s="11" t="s">
        <v>43</v>
      </c>
      <c r="C209" s="12" t="s">
        <v>364</v>
      </c>
      <c r="D209" s="12" t="s">
        <v>538</v>
      </c>
      <c r="E209" s="12" t="s">
        <v>26</v>
      </c>
      <c r="F209" s="13">
        <f>Ведомственная!G347</f>
        <v>9</v>
      </c>
      <c r="G209" s="13">
        <f>Ведомственная!H347</f>
        <v>0</v>
      </c>
      <c r="H209" s="13">
        <f>Ведомственная!I347</f>
        <v>0</v>
      </c>
    </row>
    <row r="210" spans="2:8">
      <c r="B210" s="22" t="s">
        <v>96</v>
      </c>
      <c r="C210" s="12" t="s">
        <v>364</v>
      </c>
      <c r="D210" s="12" t="s">
        <v>539</v>
      </c>
      <c r="E210" s="12"/>
      <c r="F210" s="13">
        <f>F211</f>
        <v>0</v>
      </c>
      <c r="G210" s="13">
        <f>G211</f>
        <v>50</v>
      </c>
      <c r="H210" s="13">
        <f>H211</f>
        <v>0</v>
      </c>
    </row>
    <row r="211" spans="2:8">
      <c r="B211" s="11" t="s">
        <v>43</v>
      </c>
      <c r="C211" s="12" t="s">
        <v>364</v>
      </c>
      <c r="D211" s="12" t="s">
        <v>539</v>
      </c>
      <c r="E211" s="12" t="s">
        <v>26</v>
      </c>
      <c r="F211" s="13">
        <f>Ведомственная!G349</f>
        <v>0</v>
      </c>
      <c r="G211" s="13">
        <f>Ведомственная!H349</f>
        <v>50</v>
      </c>
      <c r="H211" s="13">
        <f>Ведомственная!I349</f>
        <v>0</v>
      </c>
    </row>
    <row r="212" spans="2:8">
      <c r="B212" s="22" t="s">
        <v>707</v>
      </c>
      <c r="C212" s="12" t="s">
        <v>364</v>
      </c>
      <c r="D212" s="12" t="s">
        <v>734</v>
      </c>
      <c r="E212" s="12"/>
      <c r="F212" s="13">
        <f>F213</f>
        <v>0</v>
      </c>
      <c r="G212" s="13">
        <f>G213</f>
        <v>10</v>
      </c>
      <c r="H212" s="13">
        <f>H213</f>
        <v>0</v>
      </c>
    </row>
    <row r="213" spans="2:8">
      <c r="B213" s="11" t="s">
        <v>43</v>
      </c>
      <c r="C213" s="12" t="s">
        <v>364</v>
      </c>
      <c r="D213" s="12" t="s">
        <v>734</v>
      </c>
      <c r="E213" s="12" t="s">
        <v>26</v>
      </c>
      <c r="F213" s="13">
        <f>Ведомственная!G351</f>
        <v>0</v>
      </c>
      <c r="G213" s="13">
        <f>Ведомственная!H351</f>
        <v>10</v>
      </c>
      <c r="H213" s="13">
        <f>Ведомственная!I351</f>
        <v>0</v>
      </c>
    </row>
    <row r="214" spans="2:8" ht="25.5" hidden="1">
      <c r="B214" s="22" t="s">
        <v>708</v>
      </c>
      <c r="C214" s="12" t="s">
        <v>364</v>
      </c>
      <c r="D214" s="12" t="s">
        <v>735</v>
      </c>
      <c r="E214" s="12"/>
      <c r="F214" s="13">
        <f>F215</f>
        <v>0</v>
      </c>
      <c r="G214" s="13">
        <f>G215</f>
        <v>0</v>
      </c>
      <c r="H214" s="13">
        <f>H215</f>
        <v>0</v>
      </c>
    </row>
    <row r="215" spans="2:8" hidden="1">
      <c r="B215" s="11" t="s">
        <v>43</v>
      </c>
      <c r="C215" s="12" t="s">
        <v>364</v>
      </c>
      <c r="D215" s="12" t="s">
        <v>735</v>
      </c>
      <c r="E215" s="12" t="s">
        <v>26</v>
      </c>
      <c r="F215" s="13">
        <f>Ведомственная!G353</f>
        <v>0</v>
      </c>
      <c r="G215" s="13">
        <f>Ведомственная!H353</f>
        <v>0</v>
      </c>
      <c r="H215" s="13">
        <f>Ведомственная!I353</f>
        <v>0</v>
      </c>
    </row>
    <row r="216" spans="2:8">
      <c r="B216" s="22" t="s">
        <v>709</v>
      </c>
      <c r="C216" s="12" t="s">
        <v>364</v>
      </c>
      <c r="D216" s="12" t="s">
        <v>736</v>
      </c>
      <c r="E216" s="12"/>
      <c r="F216" s="13">
        <f>F217</f>
        <v>0</v>
      </c>
      <c r="G216" s="13">
        <f>G217</f>
        <v>0</v>
      </c>
      <c r="H216" s="13">
        <f>H217</f>
        <v>0</v>
      </c>
    </row>
    <row r="217" spans="2:8">
      <c r="B217" s="11" t="s">
        <v>43</v>
      </c>
      <c r="C217" s="12" t="s">
        <v>364</v>
      </c>
      <c r="D217" s="12" t="s">
        <v>736</v>
      </c>
      <c r="E217" s="12" t="s">
        <v>26</v>
      </c>
      <c r="F217" s="13">
        <f>Ведомственная!G355</f>
        <v>0</v>
      </c>
      <c r="G217" s="13">
        <f>Ведомственная!H355</f>
        <v>0</v>
      </c>
      <c r="H217" s="13">
        <f>Ведомственная!I355</f>
        <v>0</v>
      </c>
    </row>
    <row r="218" spans="2:8" ht="38.25" hidden="1">
      <c r="B218" s="22" t="s">
        <v>959</v>
      </c>
      <c r="C218" s="12" t="s">
        <v>364</v>
      </c>
      <c r="D218" s="12" t="s">
        <v>613</v>
      </c>
      <c r="E218" s="12"/>
      <c r="F218" s="13">
        <f t="shared" ref="F218:H219" si="36">F219</f>
        <v>0</v>
      </c>
      <c r="G218" s="13">
        <f t="shared" si="36"/>
        <v>0</v>
      </c>
      <c r="H218" s="13">
        <f t="shared" si="36"/>
        <v>0</v>
      </c>
    </row>
    <row r="219" spans="2:8" hidden="1">
      <c r="B219" s="11" t="s">
        <v>367</v>
      </c>
      <c r="C219" s="12" t="s">
        <v>364</v>
      </c>
      <c r="D219" s="12" t="s">
        <v>614</v>
      </c>
      <c r="E219" s="12"/>
      <c r="F219" s="13">
        <f t="shared" si="36"/>
        <v>0</v>
      </c>
      <c r="G219" s="13">
        <f t="shared" si="36"/>
        <v>0</v>
      </c>
      <c r="H219" s="13">
        <f t="shared" si="36"/>
        <v>0</v>
      </c>
    </row>
    <row r="220" spans="2:8" hidden="1">
      <c r="B220" s="11" t="s">
        <v>370</v>
      </c>
      <c r="C220" s="12" t="s">
        <v>364</v>
      </c>
      <c r="D220" s="12" t="s">
        <v>614</v>
      </c>
      <c r="E220" s="12" t="s">
        <v>26</v>
      </c>
      <c r="F220" s="13">
        <f>Ведомственная!G358</f>
        <v>0</v>
      </c>
      <c r="G220" s="13">
        <f>Ведомственная!H358</f>
        <v>0</v>
      </c>
      <c r="H220" s="13">
        <f>Ведомственная!I358</f>
        <v>0</v>
      </c>
    </row>
    <row r="221" spans="2:8" ht="38.25">
      <c r="B221" s="22" t="s">
        <v>927</v>
      </c>
      <c r="C221" s="12" t="s">
        <v>364</v>
      </c>
      <c r="D221" s="12" t="s">
        <v>615</v>
      </c>
      <c r="E221" s="12"/>
      <c r="F221" s="13">
        <f>F222+F225+F227</f>
        <v>155.6</v>
      </c>
      <c r="G221" s="13">
        <f>G222+G225+G227</f>
        <v>155.6</v>
      </c>
      <c r="H221" s="13">
        <f>H222+H225+H227</f>
        <v>155.6</v>
      </c>
    </row>
    <row r="222" spans="2:8" ht="38.25">
      <c r="B222" s="11" t="s">
        <v>373</v>
      </c>
      <c r="C222" s="12" t="s">
        <v>364</v>
      </c>
      <c r="D222" s="12" t="s">
        <v>616</v>
      </c>
      <c r="E222" s="12"/>
      <c r="F222" s="13">
        <f>F223+F224</f>
        <v>97.2</v>
      </c>
      <c r="G222" s="13">
        <f>G223+G224</f>
        <v>97.2</v>
      </c>
      <c r="H222" s="13">
        <f>H223+H224</f>
        <v>97.2</v>
      </c>
    </row>
    <row r="223" spans="2:8" ht="38.25">
      <c r="B223" s="11" t="s">
        <v>23</v>
      </c>
      <c r="C223" s="12" t="s">
        <v>364</v>
      </c>
      <c r="D223" s="12" t="s">
        <v>617</v>
      </c>
      <c r="E223" s="12" t="s">
        <v>24</v>
      </c>
      <c r="F223" s="13">
        <f>Ведомственная!G361</f>
        <v>84</v>
      </c>
      <c r="G223" s="13">
        <f>Ведомственная!H361</f>
        <v>84</v>
      </c>
      <c r="H223" s="13">
        <f>Ведомственная!I361</f>
        <v>84</v>
      </c>
    </row>
    <row r="224" spans="2:8" ht="25.5">
      <c r="B224" s="11" t="s">
        <v>71</v>
      </c>
      <c r="C224" s="12" t="s">
        <v>364</v>
      </c>
      <c r="D224" s="12" t="s">
        <v>617</v>
      </c>
      <c r="E224" s="12" t="s">
        <v>72</v>
      </c>
      <c r="F224" s="13">
        <f>Ведомственная!G362</f>
        <v>13.2</v>
      </c>
      <c r="G224" s="13">
        <f>Ведомственная!H362</f>
        <v>13.2</v>
      </c>
      <c r="H224" s="13">
        <f>Ведомственная!I362</f>
        <v>13.2</v>
      </c>
    </row>
    <row r="225" spans="2:8" ht="25.5">
      <c r="B225" s="11" t="s">
        <v>377</v>
      </c>
      <c r="C225" s="12" t="s">
        <v>364</v>
      </c>
      <c r="D225" s="12" t="s">
        <v>618</v>
      </c>
      <c r="E225" s="12"/>
      <c r="F225" s="13">
        <f>F226</f>
        <v>3</v>
      </c>
      <c r="G225" s="13">
        <f>G226</f>
        <v>3</v>
      </c>
      <c r="H225" s="13">
        <f>H226</f>
        <v>3</v>
      </c>
    </row>
    <row r="226" spans="2:8">
      <c r="B226" s="11" t="s">
        <v>43</v>
      </c>
      <c r="C226" s="12" t="s">
        <v>364</v>
      </c>
      <c r="D226" s="12" t="s">
        <v>618</v>
      </c>
      <c r="E226" s="12" t="s">
        <v>26</v>
      </c>
      <c r="F226" s="13">
        <f>Ведомственная!G364</f>
        <v>3</v>
      </c>
      <c r="G226" s="13">
        <f>Ведомственная!H364</f>
        <v>3</v>
      </c>
      <c r="H226" s="13">
        <f>Ведомственная!I364</f>
        <v>3</v>
      </c>
    </row>
    <row r="227" spans="2:8" ht="25.5">
      <c r="B227" s="11" t="s">
        <v>380</v>
      </c>
      <c r="C227" s="12" t="s">
        <v>364</v>
      </c>
      <c r="D227" s="12" t="s">
        <v>619</v>
      </c>
      <c r="E227" s="12"/>
      <c r="F227" s="13">
        <f>F228+F229</f>
        <v>55.4</v>
      </c>
      <c r="G227" s="13">
        <f>G228+G229</f>
        <v>55.4</v>
      </c>
      <c r="H227" s="13">
        <f>H228+H229</f>
        <v>55.4</v>
      </c>
    </row>
    <row r="228" spans="2:8">
      <c r="B228" s="11" t="s">
        <v>43</v>
      </c>
      <c r="C228" s="12" t="s">
        <v>364</v>
      </c>
      <c r="D228" s="12" t="s">
        <v>619</v>
      </c>
      <c r="E228" s="12" t="s">
        <v>26</v>
      </c>
      <c r="F228" s="13">
        <f>Ведомственная!G366</f>
        <v>51.9</v>
      </c>
      <c r="G228" s="13">
        <f>Ведомственная!H366</f>
        <v>51.9</v>
      </c>
      <c r="H228" s="13">
        <f>Ведомственная!I366</f>
        <v>51.9</v>
      </c>
    </row>
    <row r="229" spans="2:8" ht="25.5">
      <c r="B229" s="11" t="s">
        <v>71</v>
      </c>
      <c r="C229" s="12" t="s">
        <v>364</v>
      </c>
      <c r="D229" s="12" t="s">
        <v>619</v>
      </c>
      <c r="E229" s="12" t="s">
        <v>72</v>
      </c>
      <c r="F229" s="13">
        <f>Ведомственная!G367</f>
        <v>3.5</v>
      </c>
      <c r="G229" s="13">
        <f>Ведомственная!H367</f>
        <v>3.5</v>
      </c>
      <c r="H229" s="13">
        <f>Ведомственная!I367</f>
        <v>3.5</v>
      </c>
    </row>
    <row r="230" spans="2:8">
      <c r="B230" s="11" t="s">
        <v>241</v>
      </c>
      <c r="C230" s="12" t="s">
        <v>364</v>
      </c>
      <c r="D230" s="12" t="s">
        <v>530</v>
      </c>
      <c r="E230" s="12"/>
      <c r="F230" s="13">
        <f>F231+F232+F233+F234+F235</f>
        <v>58570.7</v>
      </c>
      <c r="G230" s="13">
        <f>G231+G232+G233+G234+G235</f>
        <v>55899.5</v>
      </c>
      <c r="H230" s="13">
        <f>H231+H232+H233+H234+H235</f>
        <v>55858.899999999994</v>
      </c>
    </row>
    <row r="231" spans="2:8" ht="38.25">
      <c r="B231" s="11" t="s">
        <v>23</v>
      </c>
      <c r="C231" s="12" t="s">
        <v>364</v>
      </c>
      <c r="D231" s="12" t="s">
        <v>530</v>
      </c>
      <c r="E231" s="12" t="s">
        <v>24</v>
      </c>
      <c r="F231" s="13">
        <f>Ведомственная!G369</f>
        <v>41306</v>
      </c>
      <c r="G231" s="13">
        <f>Ведомственная!H369</f>
        <v>40778.299999999996</v>
      </c>
      <c r="H231" s="13">
        <f>Ведомственная!I369</f>
        <v>40778.299999999996</v>
      </c>
    </row>
    <row r="232" spans="2:8">
      <c r="B232" s="11" t="s">
        <v>43</v>
      </c>
      <c r="C232" s="12" t="s">
        <v>364</v>
      </c>
      <c r="D232" s="12" t="s">
        <v>530</v>
      </c>
      <c r="E232" s="12" t="s">
        <v>26</v>
      </c>
      <c r="F232" s="13">
        <f>Ведомственная!G370</f>
        <v>10737.9</v>
      </c>
      <c r="G232" s="13">
        <f>Ведомственная!H370</f>
        <v>8585.4</v>
      </c>
      <c r="H232" s="13">
        <f>Ведомственная!I370</f>
        <v>8544.7999999999993</v>
      </c>
    </row>
    <row r="233" spans="2:8" ht="25.5" hidden="1">
      <c r="B233" s="11" t="s">
        <v>385</v>
      </c>
      <c r="C233" s="12" t="s">
        <v>364</v>
      </c>
      <c r="D233" s="12" t="s">
        <v>530</v>
      </c>
      <c r="E233" s="12" t="s">
        <v>64</v>
      </c>
      <c r="F233" s="13">
        <f>Ведомственная!G371</f>
        <v>0</v>
      </c>
      <c r="G233" s="13">
        <f>Ведомственная!H371</f>
        <v>0</v>
      </c>
      <c r="H233" s="13">
        <f>Ведомственная!I371</f>
        <v>0</v>
      </c>
    </row>
    <row r="234" spans="2:8" ht="25.5">
      <c r="B234" s="11" t="s">
        <v>71</v>
      </c>
      <c r="C234" s="12" t="s">
        <v>364</v>
      </c>
      <c r="D234" s="12" t="s">
        <v>530</v>
      </c>
      <c r="E234" s="12" t="s">
        <v>72</v>
      </c>
      <c r="F234" s="13">
        <f>Ведомственная!G372</f>
        <v>4601.7999999999993</v>
      </c>
      <c r="G234" s="13">
        <f>Ведомственная!H372</f>
        <v>4610.7999999999993</v>
      </c>
      <c r="H234" s="13">
        <f>Ведомственная!I372</f>
        <v>4610.7999999999993</v>
      </c>
    </row>
    <row r="235" spans="2:8">
      <c r="B235" s="11" t="s">
        <v>33</v>
      </c>
      <c r="C235" s="12" t="s">
        <v>364</v>
      </c>
      <c r="D235" s="12" t="s">
        <v>530</v>
      </c>
      <c r="E235" s="12" t="s">
        <v>414</v>
      </c>
      <c r="F235" s="13">
        <f>Ведомственная!G373</f>
        <v>1925</v>
      </c>
      <c r="G235" s="13">
        <f>Ведомственная!H373</f>
        <v>1925</v>
      </c>
      <c r="H235" s="13">
        <f>Ведомственная!I373</f>
        <v>1925</v>
      </c>
    </row>
    <row r="236" spans="2:8">
      <c r="B236" s="9" t="s">
        <v>224</v>
      </c>
      <c r="C236" s="75" t="s">
        <v>225</v>
      </c>
      <c r="D236" s="12"/>
      <c r="E236" s="12"/>
      <c r="F236" s="10">
        <f>F237+F258+F266+F270+F277+F294+F300+F286+F289</f>
        <v>272626.59999999998</v>
      </c>
      <c r="G236" s="10">
        <f t="shared" ref="G236:H236" si="37">G237+G258+G266+G270+G277+G294+G300+G286+G289</f>
        <v>226116.69999999998</v>
      </c>
      <c r="H236" s="10">
        <f t="shared" si="37"/>
        <v>195685.1</v>
      </c>
    </row>
    <row r="237" spans="2:8" ht="38.25">
      <c r="B237" s="22" t="s">
        <v>841</v>
      </c>
      <c r="C237" s="12" t="s">
        <v>225</v>
      </c>
      <c r="D237" s="12" t="s">
        <v>733</v>
      </c>
      <c r="E237" s="12"/>
      <c r="F237" s="13">
        <f>F238+F241+F244+F247+F249+F252+F255</f>
        <v>711.8</v>
      </c>
      <c r="G237" s="13">
        <f>G238+G241+G244+G247+G249+G252+G255</f>
        <v>399.9</v>
      </c>
      <c r="H237" s="13">
        <f>H238+H241+H244+H247+H249+H252+H255</f>
        <v>0</v>
      </c>
    </row>
    <row r="238" spans="2:8" ht="25.5">
      <c r="B238" s="22" t="s">
        <v>93</v>
      </c>
      <c r="C238" s="12" t="s">
        <v>225</v>
      </c>
      <c r="D238" s="12" t="s">
        <v>536</v>
      </c>
      <c r="E238" s="12"/>
      <c r="F238" s="13">
        <f>F239+F240</f>
        <v>178.5</v>
      </c>
      <c r="G238" s="13">
        <f>G239+G240</f>
        <v>178.5</v>
      </c>
      <c r="H238" s="13">
        <f>H239+H240</f>
        <v>0</v>
      </c>
    </row>
    <row r="239" spans="2:8">
      <c r="B239" s="11" t="s">
        <v>43</v>
      </c>
      <c r="C239" s="12" t="s">
        <v>225</v>
      </c>
      <c r="D239" s="12" t="s">
        <v>536</v>
      </c>
      <c r="E239" s="12" t="s">
        <v>26</v>
      </c>
      <c r="F239" s="13">
        <f>Ведомственная!G377</f>
        <v>58.5</v>
      </c>
      <c r="G239" s="13">
        <f>Ведомственная!H377</f>
        <v>58.5</v>
      </c>
      <c r="H239" s="13">
        <f>Ведомственная!I377</f>
        <v>0</v>
      </c>
    </row>
    <row r="240" spans="2:8" ht="25.5">
      <c r="B240" s="11" t="s">
        <v>71</v>
      </c>
      <c r="C240" s="12" t="s">
        <v>225</v>
      </c>
      <c r="D240" s="12" t="s">
        <v>536</v>
      </c>
      <c r="E240" s="12" t="s">
        <v>72</v>
      </c>
      <c r="F240" s="13">
        <f>Ведомственная!G378</f>
        <v>120</v>
      </c>
      <c r="G240" s="13">
        <f>Ведомственная!H378</f>
        <v>120</v>
      </c>
      <c r="H240" s="13">
        <f>Ведомственная!I378</f>
        <v>0</v>
      </c>
    </row>
    <row r="241" spans="2:8">
      <c r="B241" s="22" t="s">
        <v>94</v>
      </c>
      <c r="C241" s="12" t="s">
        <v>225</v>
      </c>
      <c r="D241" s="12" t="s">
        <v>537</v>
      </c>
      <c r="E241" s="12"/>
      <c r="F241" s="13">
        <f>F242+F243</f>
        <v>250</v>
      </c>
      <c r="G241" s="13">
        <f>G242+G243</f>
        <v>150</v>
      </c>
      <c r="H241" s="13">
        <f>H242+H243</f>
        <v>0</v>
      </c>
    </row>
    <row r="242" spans="2:8">
      <c r="B242" s="11" t="s">
        <v>43</v>
      </c>
      <c r="C242" s="12" t="s">
        <v>225</v>
      </c>
      <c r="D242" s="12" t="s">
        <v>537</v>
      </c>
      <c r="E242" s="12" t="s">
        <v>26</v>
      </c>
      <c r="F242" s="13">
        <f>Ведомственная!G380</f>
        <v>200</v>
      </c>
      <c r="G242" s="13">
        <f>Ведомственная!H380</f>
        <v>150</v>
      </c>
      <c r="H242" s="13">
        <f>Ведомственная!I380</f>
        <v>0</v>
      </c>
    </row>
    <row r="243" spans="2:8" ht="25.5">
      <c r="B243" s="11" t="s">
        <v>71</v>
      </c>
      <c r="C243" s="12" t="s">
        <v>225</v>
      </c>
      <c r="D243" s="12" t="s">
        <v>537</v>
      </c>
      <c r="E243" s="12" t="s">
        <v>72</v>
      </c>
      <c r="F243" s="13">
        <f>Ведомственная!G381</f>
        <v>50</v>
      </c>
      <c r="G243" s="13">
        <f>Ведомственная!H381</f>
        <v>0</v>
      </c>
      <c r="H243" s="13">
        <f>Ведомственная!I381</f>
        <v>0</v>
      </c>
    </row>
    <row r="244" spans="2:8">
      <c r="B244" s="22" t="s">
        <v>95</v>
      </c>
      <c r="C244" s="12" t="s">
        <v>225</v>
      </c>
      <c r="D244" s="12" t="s">
        <v>538</v>
      </c>
      <c r="E244" s="12"/>
      <c r="F244" s="13">
        <f>F245+F246</f>
        <v>17.399999999999999</v>
      </c>
      <c r="G244" s="13">
        <f>G245+G246</f>
        <v>2.4</v>
      </c>
      <c r="H244" s="13">
        <f>H245+H246</f>
        <v>0</v>
      </c>
    </row>
    <row r="245" spans="2:8">
      <c r="B245" s="11" t="s">
        <v>43</v>
      </c>
      <c r="C245" s="12" t="s">
        <v>225</v>
      </c>
      <c r="D245" s="12" t="s">
        <v>538</v>
      </c>
      <c r="E245" s="12" t="s">
        <v>26</v>
      </c>
      <c r="F245" s="13">
        <f>Ведомственная!G383</f>
        <v>2.4</v>
      </c>
      <c r="G245" s="13">
        <f>Ведомственная!H383</f>
        <v>2.4</v>
      </c>
      <c r="H245" s="13">
        <f>Ведомственная!I383</f>
        <v>0</v>
      </c>
    </row>
    <row r="246" spans="2:8" ht="25.5">
      <c r="B246" s="11" t="s">
        <v>71</v>
      </c>
      <c r="C246" s="12" t="s">
        <v>225</v>
      </c>
      <c r="D246" s="12" t="s">
        <v>538</v>
      </c>
      <c r="E246" s="12" t="s">
        <v>72</v>
      </c>
      <c r="F246" s="13">
        <f>Ведомственная!G384</f>
        <v>15</v>
      </c>
      <c r="G246" s="13">
        <f>Ведомственная!H384</f>
        <v>0</v>
      </c>
      <c r="H246" s="13">
        <f>Ведомственная!I384</f>
        <v>0</v>
      </c>
    </row>
    <row r="247" spans="2:8">
      <c r="B247" s="22" t="s">
        <v>96</v>
      </c>
      <c r="C247" s="12" t="s">
        <v>225</v>
      </c>
      <c r="D247" s="12" t="s">
        <v>737</v>
      </c>
      <c r="E247" s="12"/>
      <c r="F247" s="13">
        <f>F248</f>
        <v>150</v>
      </c>
      <c r="G247" s="13">
        <f>G248</f>
        <v>0</v>
      </c>
      <c r="H247" s="13">
        <f>H248</f>
        <v>0</v>
      </c>
    </row>
    <row r="248" spans="2:8">
      <c r="B248" s="11" t="s">
        <v>43</v>
      </c>
      <c r="C248" s="12" t="s">
        <v>225</v>
      </c>
      <c r="D248" s="12" t="s">
        <v>539</v>
      </c>
      <c r="E248" s="12" t="s">
        <v>26</v>
      </c>
      <c r="F248" s="13">
        <f>Ведомственная!G386</f>
        <v>150</v>
      </c>
      <c r="G248" s="13">
        <f>Ведомственная!H386</f>
        <v>0</v>
      </c>
      <c r="H248" s="13">
        <f>Ведомственная!I386</f>
        <v>0</v>
      </c>
    </row>
    <row r="249" spans="2:8">
      <c r="B249" s="22" t="s">
        <v>707</v>
      </c>
      <c r="C249" s="12" t="s">
        <v>225</v>
      </c>
      <c r="D249" s="12" t="s">
        <v>734</v>
      </c>
      <c r="E249" s="12"/>
      <c r="F249" s="13">
        <f>F250+F251</f>
        <v>46.9</v>
      </c>
      <c r="G249" s="13">
        <f>G250+G251</f>
        <v>0</v>
      </c>
      <c r="H249" s="13">
        <f>H250+H251</f>
        <v>0</v>
      </c>
    </row>
    <row r="250" spans="2:8">
      <c r="B250" s="11" t="s">
        <v>43</v>
      </c>
      <c r="C250" s="12" t="s">
        <v>225</v>
      </c>
      <c r="D250" s="12" t="s">
        <v>734</v>
      </c>
      <c r="E250" s="12" t="s">
        <v>26</v>
      </c>
      <c r="F250" s="13">
        <f>Ведомственная!G388</f>
        <v>36.9</v>
      </c>
      <c r="G250" s="13">
        <f>Ведомственная!H388</f>
        <v>0</v>
      </c>
      <c r="H250" s="13">
        <f>Ведомственная!I388</f>
        <v>0</v>
      </c>
    </row>
    <row r="251" spans="2:8" ht="25.5">
      <c r="B251" s="11" t="s">
        <v>71</v>
      </c>
      <c r="C251" s="12" t="s">
        <v>225</v>
      </c>
      <c r="D251" s="12" t="s">
        <v>734</v>
      </c>
      <c r="E251" s="12" t="s">
        <v>72</v>
      </c>
      <c r="F251" s="13">
        <f>Ведомственная!G389</f>
        <v>10</v>
      </c>
      <c r="G251" s="13">
        <f>Ведомственная!H389</f>
        <v>0</v>
      </c>
      <c r="H251" s="13">
        <f>Ведомственная!I389</f>
        <v>0</v>
      </c>
    </row>
    <row r="252" spans="2:8" ht="25.5" hidden="1">
      <c r="B252" s="22" t="s">
        <v>708</v>
      </c>
      <c r="C252" s="12" t="s">
        <v>225</v>
      </c>
      <c r="D252" s="12" t="s">
        <v>735</v>
      </c>
      <c r="E252" s="12"/>
      <c r="F252" s="13">
        <f>F253+F254</f>
        <v>0</v>
      </c>
      <c r="G252" s="13">
        <f>G253+G254</f>
        <v>0</v>
      </c>
      <c r="H252" s="13">
        <f>H253+H254</f>
        <v>0</v>
      </c>
    </row>
    <row r="253" spans="2:8" hidden="1">
      <c r="B253" s="11" t="s">
        <v>43</v>
      </c>
      <c r="C253" s="12" t="s">
        <v>225</v>
      </c>
      <c r="D253" s="12" t="s">
        <v>735</v>
      </c>
      <c r="E253" s="12" t="s">
        <v>26</v>
      </c>
      <c r="F253" s="13">
        <f>Ведомственная!G391</f>
        <v>0</v>
      </c>
      <c r="G253" s="13">
        <f>Ведомственная!H391</f>
        <v>0</v>
      </c>
      <c r="H253" s="13">
        <f>Ведомственная!I391</f>
        <v>0</v>
      </c>
    </row>
    <row r="254" spans="2:8" ht="25.5" hidden="1">
      <c r="B254" s="11" t="s">
        <v>71</v>
      </c>
      <c r="C254" s="12" t="s">
        <v>225</v>
      </c>
      <c r="D254" s="12" t="s">
        <v>735</v>
      </c>
      <c r="E254" s="12" t="s">
        <v>72</v>
      </c>
      <c r="F254" s="13">
        <f>Ведомственная!G392</f>
        <v>0</v>
      </c>
      <c r="G254" s="13">
        <f>Ведомственная!H392</f>
        <v>0</v>
      </c>
      <c r="H254" s="13">
        <f>Ведомственная!I392</f>
        <v>0</v>
      </c>
    </row>
    <row r="255" spans="2:8">
      <c r="B255" s="22" t="s">
        <v>709</v>
      </c>
      <c r="C255" s="12" t="s">
        <v>225</v>
      </c>
      <c r="D255" s="12" t="s">
        <v>736</v>
      </c>
      <c r="E255" s="12"/>
      <c r="F255" s="13">
        <f>F256+F257</f>
        <v>69</v>
      </c>
      <c r="G255" s="13">
        <f>G256+G257</f>
        <v>69</v>
      </c>
      <c r="H255" s="13">
        <f>H256+H257</f>
        <v>0</v>
      </c>
    </row>
    <row r="256" spans="2:8">
      <c r="B256" s="11" t="s">
        <v>43</v>
      </c>
      <c r="C256" s="12" t="s">
        <v>225</v>
      </c>
      <c r="D256" s="12" t="s">
        <v>736</v>
      </c>
      <c r="E256" s="12" t="s">
        <v>26</v>
      </c>
      <c r="F256" s="13">
        <f>Ведомственная!G394</f>
        <v>69</v>
      </c>
      <c r="G256" s="13">
        <f>Ведомственная!H394</f>
        <v>69</v>
      </c>
      <c r="H256" s="13">
        <f>Ведомственная!I394</f>
        <v>0</v>
      </c>
    </row>
    <row r="257" spans="2:8" ht="25.5">
      <c r="B257" s="11" t="s">
        <v>71</v>
      </c>
      <c r="C257" s="12" t="s">
        <v>225</v>
      </c>
      <c r="D257" s="12" t="s">
        <v>736</v>
      </c>
      <c r="E257" s="12" t="s">
        <v>72</v>
      </c>
      <c r="F257" s="13">
        <f>Ведомственная!G395</f>
        <v>0</v>
      </c>
      <c r="G257" s="13">
        <f>Ведомственная!H395</f>
        <v>0</v>
      </c>
      <c r="H257" s="13">
        <f>Ведомственная!I395</f>
        <v>0</v>
      </c>
    </row>
    <row r="258" spans="2:8" ht="38.25">
      <c r="B258" s="22" t="s">
        <v>959</v>
      </c>
      <c r="C258" s="12" t="s">
        <v>225</v>
      </c>
      <c r="D258" s="12" t="s">
        <v>613</v>
      </c>
      <c r="E258" s="12"/>
      <c r="F258" s="13">
        <f>F259+F262+F264</f>
        <v>7468.4</v>
      </c>
      <c r="G258" s="13">
        <f>G259+G262+G264</f>
        <v>7368.4</v>
      </c>
      <c r="H258" s="13">
        <f>H259+H262+H264</f>
        <v>7368.4</v>
      </c>
    </row>
    <row r="259" spans="2:8">
      <c r="B259" s="11" t="s">
        <v>367</v>
      </c>
      <c r="C259" s="12" t="s">
        <v>225</v>
      </c>
      <c r="D259" s="12" t="s">
        <v>614</v>
      </c>
      <c r="E259" s="12"/>
      <c r="F259" s="13">
        <f>F260+F261</f>
        <v>6315.8</v>
      </c>
      <c r="G259" s="13">
        <f>G260+G261</f>
        <v>6315.8</v>
      </c>
      <c r="H259" s="13">
        <f>H260+H261</f>
        <v>6315.8</v>
      </c>
    </row>
    <row r="260" spans="2:8">
      <c r="B260" s="11" t="s">
        <v>43</v>
      </c>
      <c r="C260" s="12" t="s">
        <v>225</v>
      </c>
      <c r="D260" s="12" t="s">
        <v>614</v>
      </c>
      <c r="E260" s="12" t="s">
        <v>26</v>
      </c>
      <c r="F260" s="13">
        <f>Ведомственная!G398</f>
        <v>6315.8</v>
      </c>
      <c r="G260" s="13">
        <f>Ведомственная!H398</f>
        <v>6315.8</v>
      </c>
      <c r="H260" s="13">
        <f>Ведомственная!I398</f>
        <v>6315.8</v>
      </c>
    </row>
    <row r="261" spans="2:8" ht="25.5" hidden="1">
      <c r="B261" s="11" t="s">
        <v>71</v>
      </c>
      <c r="C261" s="12" t="s">
        <v>225</v>
      </c>
      <c r="D261" s="12" t="s">
        <v>614</v>
      </c>
      <c r="E261" s="12" t="s">
        <v>72</v>
      </c>
      <c r="F261" s="13">
        <f>Ведомственная!G399</f>
        <v>0</v>
      </c>
      <c r="G261" s="13">
        <f>Ведомственная!H399</f>
        <v>0</v>
      </c>
      <c r="H261" s="13">
        <f>Ведомственная!I399</f>
        <v>0</v>
      </c>
    </row>
    <row r="262" spans="2:8" ht="25.5">
      <c r="B262" s="11" t="s">
        <v>421</v>
      </c>
      <c r="C262" s="12" t="s">
        <v>225</v>
      </c>
      <c r="D262" s="12" t="s">
        <v>620</v>
      </c>
      <c r="E262" s="12"/>
      <c r="F262" s="13">
        <f>F263</f>
        <v>1052.5999999999999</v>
      </c>
      <c r="G262" s="13">
        <f>G263</f>
        <v>1052.5999999999999</v>
      </c>
      <c r="H262" s="13">
        <f>H263</f>
        <v>1052.5999999999999</v>
      </c>
    </row>
    <row r="263" spans="2:8">
      <c r="B263" s="11" t="s">
        <v>370</v>
      </c>
      <c r="C263" s="12" t="s">
        <v>225</v>
      </c>
      <c r="D263" s="12" t="s">
        <v>621</v>
      </c>
      <c r="E263" s="12" t="s">
        <v>26</v>
      </c>
      <c r="F263" s="13">
        <f>Ведомственная!G401</f>
        <v>1052.5999999999999</v>
      </c>
      <c r="G263" s="13">
        <f>Ведомственная!H401</f>
        <v>1052.5999999999999</v>
      </c>
      <c r="H263" s="13">
        <f>Ведомственная!I401</f>
        <v>1052.5999999999999</v>
      </c>
    </row>
    <row r="264" spans="2:8">
      <c r="B264" s="11" t="s">
        <v>427</v>
      </c>
      <c r="C264" s="12" t="s">
        <v>225</v>
      </c>
      <c r="D264" s="12" t="s">
        <v>622</v>
      </c>
      <c r="E264" s="12"/>
      <c r="F264" s="13">
        <f>F265</f>
        <v>100</v>
      </c>
      <c r="G264" s="13">
        <f>G265</f>
        <v>0</v>
      </c>
      <c r="H264" s="13">
        <f>H265</f>
        <v>0</v>
      </c>
    </row>
    <row r="265" spans="2:8">
      <c r="B265" s="11" t="s">
        <v>370</v>
      </c>
      <c r="C265" s="12" t="s">
        <v>225</v>
      </c>
      <c r="D265" s="12" t="s">
        <v>622</v>
      </c>
      <c r="E265" s="12" t="s">
        <v>26</v>
      </c>
      <c r="F265" s="13">
        <f>Ведомственная!G403</f>
        <v>100</v>
      </c>
      <c r="G265" s="13">
        <f>Ведомственная!H403</f>
        <v>0</v>
      </c>
      <c r="H265" s="13">
        <f>Ведомственная!I403</f>
        <v>0</v>
      </c>
    </row>
    <row r="266" spans="2:8" ht="51">
      <c r="B266" s="22" t="s">
        <v>960</v>
      </c>
      <c r="C266" s="12" t="s">
        <v>225</v>
      </c>
      <c r="D266" s="12" t="s">
        <v>623</v>
      </c>
      <c r="E266" s="12"/>
      <c r="F266" s="13">
        <f>F267</f>
        <v>11506.2</v>
      </c>
      <c r="G266" s="13">
        <f>G267</f>
        <v>11695.900000000001</v>
      </c>
      <c r="H266" s="13">
        <f>H267</f>
        <v>11695.900000000001</v>
      </c>
    </row>
    <row r="267" spans="2:8" ht="25.5" customHeight="1">
      <c r="B267" s="11" t="s">
        <v>433</v>
      </c>
      <c r="C267" s="12" t="s">
        <v>225</v>
      </c>
      <c r="D267" s="12" t="s">
        <v>624</v>
      </c>
      <c r="E267" s="12"/>
      <c r="F267" s="13">
        <f>F268+F269</f>
        <v>11506.2</v>
      </c>
      <c r="G267" s="13">
        <f>G268+G269</f>
        <v>11695.900000000001</v>
      </c>
      <c r="H267" s="13">
        <f>H268+H269</f>
        <v>11695.900000000001</v>
      </c>
    </row>
    <row r="268" spans="2:8" ht="38.25">
      <c r="B268" s="11" t="s">
        <v>630</v>
      </c>
      <c r="C268" s="12" t="s">
        <v>225</v>
      </c>
      <c r="D268" s="12" t="s">
        <v>625</v>
      </c>
      <c r="E268" s="12" t="s">
        <v>24</v>
      </c>
      <c r="F268" s="13">
        <f>Ведомственная!G406</f>
        <v>9486.6</v>
      </c>
      <c r="G268" s="13">
        <f>Ведомственная!H406</f>
        <v>9586.6</v>
      </c>
      <c r="H268" s="13">
        <f>Ведомственная!I406</f>
        <v>9586.6</v>
      </c>
    </row>
    <row r="269" spans="2:8" ht="25.5">
      <c r="B269" s="11" t="s">
        <v>442</v>
      </c>
      <c r="C269" s="12" t="s">
        <v>225</v>
      </c>
      <c r="D269" s="12" t="s">
        <v>624</v>
      </c>
      <c r="E269" s="12" t="s">
        <v>72</v>
      </c>
      <c r="F269" s="13">
        <f>Ведомственная!G407</f>
        <v>2019.6</v>
      </c>
      <c r="G269" s="13">
        <f>Ведомственная!H407</f>
        <v>2109.3000000000002</v>
      </c>
      <c r="H269" s="13">
        <f>Ведомственная!I407</f>
        <v>2109.3000000000002</v>
      </c>
    </row>
    <row r="270" spans="2:8" ht="38.25">
      <c r="B270" s="22" t="s">
        <v>928</v>
      </c>
      <c r="C270" s="12" t="s">
        <v>225</v>
      </c>
      <c r="D270" s="12" t="s">
        <v>626</v>
      </c>
      <c r="E270" s="12"/>
      <c r="F270" s="13">
        <f>F271+F274</f>
        <v>16575.400000000001</v>
      </c>
      <c r="G270" s="13">
        <f>G271+G274</f>
        <v>16202</v>
      </c>
      <c r="H270" s="13">
        <f>H271+H274</f>
        <v>16202</v>
      </c>
    </row>
    <row r="271" spans="2:8">
      <c r="B271" s="11" t="s">
        <v>439</v>
      </c>
      <c r="C271" s="12" t="s">
        <v>225</v>
      </c>
      <c r="D271" s="12" t="s">
        <v>627</v>
      </c>
      <c r="E271" s="12"/>
      <c r="F271" s="13">
        <f>F272+F273</f>
        <v>10077.1</v>
      </c>
      <c r="G271" s="13">
        <f>G272+G273</f>
        <v>9703.7000000000007</v>
      </c>
      <c r="H271" s="13">
        <f>H272+H273</f>
        <v>9703.7000000000007</v>
      </c>
    </row>
    <row r="272" spans="2:8">
      <c r="B272" s="11" t="s">
        <v>370</v>
      </c>
      <c r="C272" s="12" t="s">
        <v>225</v>
      </c>
      <c r="D272" s="12" t="s">
        <v>627</v>
      </c>
      <c r="E272" s="12" t="s">
        <v>26</v>
      </c>
      <c r="F272" s="13">
        <f>Ведомственная!G410</f>
        <v>6409.1</v>
      </c>
      <c r="G272" s="13">
        <f>Ведомственная!H410</f>
        <v>6125.2</v>
      </c>
      <c r="H272" s="13">
        <f>Ведомственная!I410</f>
        <v>6125.2</v>
      </c>
    </row>
    <row r="273" spans="2:8" ht="25.5">
      <c r="B273" s="11" t="s">
        <v>442</v>
      </c>
      <c r="C273" s="12" t="s">
        <v>225</v>
      </c>
      <c r="D273" s="12" t="s">
        <v>627</v>
      </c>
      <c r="E273" s="12" t="s">
        <v>72</v>
      </c>
      <c r="F273" s="13">
        <f>Ведомственная!G411</f>
        <v>3668</v>
      </c>
      <c r="G273" s="13">
        <f>Ведомственная!H411</f>
        <v>3578.5</v>
      </c>
      <c r="H273" s="13">
        <f>Ведомственная!I411</f>
        <v>3578.5</v>
      </c>
    </row>
    <row r="274" spans="2:8" ht="25.5">
      <c r="B274" s="11" t="s">
        <v>444</v>
      </c>
      <c r="C274" s="12" t="s">
        <v>225</v>
      </c>
      <c r="D274" s="12" t="s">
        <v>628</v>
      </c>
      <c r="E274" s="12"/>
      <c r="F274" s="13">
        <f>F275+F276</f>
        <v>6498.2999999999993</v>
      </c>
      <c r="G274" s="13">
        <f>G275+G276</f>
        <v>6498.2999999999993</v>
      </c>
      <c r="H274" s="13">
        <f>H275+H276</f>
        <v>6498.2999999999993</v>
      </c>
    </row>
    <row r="275" spans="2:8">
      <c r="B275" s="11" t="s">
        <v>43</v>
      </c>
      <c r="C275" s="12" t="s">
        <v>225</v>
      </c>
      <c r="D275" s="12" t="s">
        <v>628</v>
      </c>
      <c r="E275" s="12" t="s">
        <v>26</v>
      </c>
      <c r="F275" s="13">
        <f>Ведомственная!G413</f>
        <v>4935.8999999999996</v>
      </c>
      <c r="G275" s="13">
        <f>Ведомственная!H413</f>
        <v>4935.8999999999996</v>
      </c>
      <c r="H275" s="13">
        <f>Ведомственная!I413</f>
        <v>4935.8999999999996</v>
      </c>
    </row>
    <row r="276" spans="2:8" ht="25.5">
      <c r="B276" s="11" t="s">
        <v>71</v>
      </c>
      <c r="C276" s="12" t="s">
        <v>225</v>
      </c>
      <c r="D276" s="12" t="s">
        <v>628</v>
      </c>
      <c r="E276" s="12" t="s">
        <v>72</v>
      </c>
      <c r="F276" s="13">
        <f>Ведомственная!G414</f>
        <v>1562.4</v>
      </c>
      <c r="G276" s="13">
        <f>Ведомственная!H414</f>
        <v>1562.4</v>
      </c>
      <c r="H276" s="13">
        <f>Ведомственная!I414</f>
        <v>1562.4</v>
      </c>
    </row>
    <row r="277" spans="2:8" ht="38.25">
      <c r="B277" s="11" t="s">
        <v>927</v>
      </c>
      <c r="C277" s="12" t="s">
        <v>225</v>
      </c>
      <c r="D277" s="12" t="s">
        <v>615</v>
      </c>
      <c r="E277" s="12"/>
      <c r="F277" s="13">
        <f>F278+F281+F283</f>
        <v>1151.5</v>
      </c>
      <c r="G277" s="13">
        <f>G278+G281+G283</f>
        <v>1151.5</v>
      </c>
      <c r="H277" s="13">
        <f>H278+H281+H283</f>
        <v>1151.5</v>
      </c>
    </row>
    <row r="278" spans="2:8" ht="38.25">
      <c r="B278" s="11" t="s">
        <v>373</v>
      </c>
      <c r="C278" s="12" t="s">
        <v>225</v>
      </c>
      <c r="D278" s="12" t="s">
        <v>617</v>
      </c>
      <c r="E278" s="12"/>
      <c r="F278" s="13">
        <f>F279+F280</f>
        <v>954.19999999999993</v>
      </c>
      <c r="G278" s="13">
        <f>G279+G280</f>
        <v>954.19999999999993</v>
      </c>
      <c r="H278" s="13">
        <f>H279+H280</f>
        <v>954.19999999999993</v>
      </c>
    </row>
    <row r="279" spans="2:8" ht="38.25">
      <c r="B279" s="11" t="s">
        <v>23</v>
      </c>
      <c r="C279" s="12" t="s">
        <v>225</v>
      </c>
      <c r="D279" s="12" t="s">
        <v>617</v>
      </c>
      <c r="E279" s="12" t="s">
        <v>24</v>
      </c>
      <c r="F279" s="13">
        <f>Ведомственная!G417</f>
        <v>829.8</v>
      </c>
      <c r="G279" s="13">
        <f>Ведомственная!H417</f>
        <v>829.8</v>
      </c>
      <c r="H279" s="13">
        <f>Ведомственная!I417</f>
        <v>829.8</v>
      </c>
    </row>
    <row r="280" spans="2:8" ht="25.5">
      <c r="B280" s="11" t="s">
        <v>71</v>
      </c>
      <c r="C280" s="12" t="s">
        <v>225</v>
      </c>
      <c r="D280" s="12" t="s">
        <v>617</v>
      </c>
      <c r="E280" s="12" t="s">
        <v>72</v>
      </c>
      <c r="F280" s="13">
        <f>Ведомственная!G418</f>
        <v>124.4</v>
      </c>
      <c r="G280" s="13">
        <f>Ведомственная!H418</f>
        <v>124.4</v>
      </c>
      <c r="H280" s="13">
        <f>Ведомственная!I418</f>
        <v>124.4</v>
      </c>
    </row>
    <row r="281" spans="2:8" ht="25.5">
      <c r="B281" s="11" t="s">
        <v>449</v>
      </c>
      <c r="C281" s="12" t="s">
        <v>225</v>
      </c>
      <c r="D281" s="12" t="s">
        <v>618</v>
      </c>
      <c r="E281" s="12"/>
      <c r="F281" s="13">
        <f>F282</f>
        <v>9.5</v>
      </c>
      <c r="G281" s="13">
        <f>G282</f>
        <v>9.5</v>
      </c>
      <c r="H281" s="13">
        <f>H282</f>
        <v>9.5</v>
      </c>
    </row>
    <row r="282" spans="2:8">
      <c r="B282" s="11" t="s">
        <v>43</v>
      </c>
      <c r="C282" s="12" t="s">
        <v>225</v>
      </c>
      <c r="D282" s="12" t="s">
        <v>618</v>
      </c>
      <c r="E282" s="12" t="s">
        <v>26</v>
      </c>
      <c r="F282" s="13">
        <f>Ведомственная!G420</f>
        <v>9.5</v>
      </c>
      <c r="G282" s="13">
        <f>Ведомственная!H420</f>
        <v>9.5</v>
      </c>
      <c r="H282" s="13">
        <f>Ведомственная!I420</f>
        <v>9.5</v>
      </c>
    </row>
    <row r="283" spans="2:8" ht="25.5">
      <c r="B283" s="11" t="s">
        <v>380</v>
      </c>
      <c r="C283" s="12" t="s">
        <v>225</v>
      </c>
      <c r="D283" s="12" t="s">
        <v>629</v>
      </c>
      <c r="E283" s="12"/>
      <c r="F283" s="13">
        <f>F284+F285</f>
        <v>187.79999999999998</v>
      </c>
      <c r="G283" s="13">
        <f>G284+G285</f>
        <v>187.79999999999998</v>
      </c>
      <c r="H283" s="13">
        <f>H284+H285</f>
        <v>187.79999999999998</v>
      </c>
    </row>
    <row r="284" spans="2:8">
      <c r="B284" s="11" t="s">
        <v>370</v>
      </c>
      <c r="C284" s="12" t="s">
        <v>225</v>
      </c>
      <c r="D284" s="12" t="s">
        <v>619</v>
      </c>
      <c r="E284" s="12" t="s">
        <v>26</v>
      </c>
      <c r="F284" s="13">
        <f>Ведомственная!G422</f>
        <v>169.6</v>
      </c>
      <c r="G284" s="13">
        <f>Ведомственная!H422</f>
        <v>169.6</v>
      </c>
      <c r="H284" s="13">
        <f>Ведомственная!I422</f>
        <v>169.6</v>
      </c>
    </row>
    <row r="285" spans="2:8" ht="25.5">
      <c r="B285" s="11" t="s">
        <v>442</v>
      </c>
      <c r="C285" s="12" t="s">
        <v>225</v>
      </c>
      <c r="D285" s="12" t="s">
        <v>619</v>
      </c>
      <c r="E285" s="12" t="s">
        <v>72</v>
      </c>
      <c r="F285" s="13">
        <f>Ведомственная!G423</f>
        <v>18.2</v>
      </c>
      <c r="G285" s="13">
        <f>Ведомственная!H423</f>
        <v>18.2</v>
      </c>
      <c r="H285" s="13">
        <f>Ведомственная!I423</f>
        <v>18.2</v>
      </c>
    </row>
    <row r="286" spans="2:8" ht="51">
      <c r="B286" s="11" t="s">
        <v>833</v>
      </c>
      <c r="C286" s="12" t="s">
        <v>225</v>
      </c>
      <c r="D286" s="12" t="s">
        <v>839</v>
      </c>
      <c r="E286" s="12"/>
      <c r="F286" s="13">
        <f>F287</f>
        <v>34904.6</v>
      </c>
      <c r="G286" s="13">
        <f t="shared" ref="G286:H287" si="38">G287</f>
        <v>34904.6</v>
      </c>
      <c r="H286" s="13">
        <f t="shared" si="38"/>
        <v>0</v>
      </c>
    </row>
    <row r="287" spans="2:8" ht="25.5">
      <c r="B287" s="11" t="s">
        <v>834</v>
      </c>
      <c r="C287" s="12" t="s">
        <v>225</v>
      </c>
      <c r="D287" s="12" t="s">
        <v>840</v>
      </c>
      <c r="E287" s="12"/>
      <c r="F287" s="13">
        <f>F288</f>
        <v>34904.6</v>
      </c>
      <c r="G287" s="13">
        <f t="shared" si="38"/>
        <v>34904.6</v>
      </c>
      <c r="H287" s="13">
        <f t="shared" si="38"/>
        <v>0</v>
      </c>
    </row>
    <row r="288" spans="2:8">
      <c r="B288" s="11" t="s">
        <v>43</v>
      </c>
      <c r="C288" s="12" t="s">
        <v>225</v>
      </c>
      <c r="D288" s="12" t="s">
        <v>840</v>
      </c>
      <c r="E288" s="12" t="s">
        <v>26</v>
      </c>
      <c r="F288" s="13">
        <f>Ведомственная!G200</f>
        <v>34904.6</v>
      </c>
      <c r="G288" s="13">
        <f>Ведомственная!H200</f>
        <v>34904.6</v>
      </c>
      <c r="H288" s="13">
        <f>Ведомственная!I200</f>
        <v>0</v>
      </c>
    </row>
    <row r="289" spans="2:8" ht="38.25">
      <c r="B289" s="11" t="s">
        <v>893</v>
      </c>
      <c r="C289" s="12" t="s">
        <v>225</v>
      </c>
      <c r="D289" s="12" t="s">
        <v>949</v>
      </c>
      <c r="E289" s="12"/>
      <c r="F289" s="13">
        <f>F290+F292</f>
        <v>500</v>
      </c>
      <c r="G289" s="13">
        <f t="shared" ref="G289:H289" si="39">G290+G292</f>
        <v>1</v>
      </c>
      <c r="H289" s="13">
        <f t="shared" si="39"/>
        <v>1</v>
      </c>
    </row>
    <row r="290" spans="2:8" ht="38.25">
      <c r="B290" s="11" t="s">
        <v>894</v>
      </c>
      <c r="C290" s="12" t="s">
        <v>225</v>
      </c>
      <c r="D290" s="12" t="s">
        <v>950</v>
      </c>
      <c r="E290" s="12"/>
      <c r="F290" s="13">
        <f>F291</f>
        <v>500</v>
      </c>
      <c r="G290" s="13">
        <f t="shared" ref="G290:H290" si="40">G291</f>
        <v>0</v>
      </c>
      <c r="H290" s="13">
        <f t="shared" si="40"/>
        <v>0</v>
      </c>
    </row>
    <row r="291" spans="2:8">
      <c r="B291" s="11" t="s">
        <v>43</v>
      </c>
      <c r="C291" s="12" t="s">
        <v>225</v>
      </c>
      <c r="D291" s="12" t="s">
        <v>950</v>
      </c>
      <c r="E291" s="12" t="s">
        <v>26</v>
      </c>
      <c r="F291" s="13">
        <f>Ведомственная!G205</f>
        <v>500</v>
      </c>
      <c r="G291" s="13">
        <f>Ведомственная!H205</f>
        <v>0</v>
      </c>
      <c r="H291" s="13">
        <f>Ведомственная!I205</f>
        <v>0</v>
      </c>
    </row>
    <row r="292" spans="2:8" ht="38.25">
      <c r="B292" s="11" t="s">
        <v>895</v>
      </c>
      <c r="C292" s="12" t="s">
        <v>225</v>
      </c>
      <c r="D292" s="12" t="s">
        <v>951</v>
      </c>
      <c r="E292" s="12"/>
      <c r="F292" s="13">
        <f>F293</f>
        <v>0</v>
      </c>
      <c r="G292" s="13">
        <f t="shared" ref="G292:H292" si="41">G293</f>
        <v>1</v>
      </c>
      <c r="H292" s="13">
        <f t="shared" si="41"/>
        <v>1</v>
      </c>
    </row>
    <row r="293" spans="2:8">
      <c r="B293" s="11" t="s">
        <v>43</v>
      </c>
      <c r="C293" s="12" t="s">
        <v>225</v>
      </c>
      <c r="D293" s="12" t="s">
        <v>951</v>
      </c>
      <c r="E293" s="12" t="s">
        <v>26</v>
      </c>
      <c r="F293" s="13">
        <f>Ведомственная!G207</f>
        <v>0</v>
      </c>
      <c r="G293" s="13">
        <f>Ведомственная!H207</f>
        <v>1</v>
      </c>
      <c r="H293" s="13">
        <f>Ведомственная!I207</f>
        <v>1</v>
      </c>
    </row>
    <row r="294" spans="2:8">
      <c r="B294" s="95" t="s">
        <v>991</v>
      </c>
      <c r="C294" s="96" t="s">
        <v>225</v>
      </c>
      <c r="D294" s="96" t="s">
        <v>989</v>
      </c>
      <c r="E294" s="96"/>
      <c r="F294" s="81">
        <f>F295+F298</f>
        <v>1218.9000000000001</v>
      </c>
      <c r="G294" s="81">
        <f t="shared" ref="G294:H294" si="42">G295+G298</f>
        <v>1002.3</v>
      </c>
      <c r="H294" s="81">
        <f t="shared" si="42"/>
        <v>1068.9000000000001</v>
      </c>
    </row>
    <row r="295" spans="2:8">
      <c r="B295" s="95"/>
      <c r="C295" s="96" t="s">
        <v>225</v>
      </c>
      <c r="D295" s="96" t="s">
        <v>990</v>
      </c>
      <c r="E295" s="96"/>
      <c r="F295" s="81">
        <f>F296+F297</f>
        <v>1097</v>
      </c>
      <c r="G295" s="81">
        <f t="shared" ref="G295:H295" si="43">G296+G297</f>
        <v>902</v>
      </c>
      <c r="H295" s="81">
        <f t="shared" si="43"/>
        <v>962</v>
      </c>
    </row>
    <row r="296" spans="2:8" ht="38.25">
      <c r="B296" s="95" t="s">
        <v>23</v>
      </c>
      <c r="C296" s="96" t="s">
        <v>225</v>
      </c>
      <c r="D296" s="96" t="s">
        <v>990</v>
      </c>
      <c r="E296" s="96" t="s">
        <v>24</v>
      </c>
      <c r="F296" s="81">
        <f>Ведомственная!G426</f>
        <v>182.9</v>
      </c>
      <c r="G296" s="81">
        <f>Ведомственная!H426</f>
        <v>546.9</v>
      </c>
      <c r="H296" s="81">
        <f>Ведомственная!I426</f>
        <v>546.9</v>
      </c>
    </row>
    <row r="297" spans="2:8">
      <c r="B297" s="95" t="s">
        <v>43</v>
      </c>
      <c r="C297" s="96" t="s">
        <v>225</v>
      </c>
      <c r="D297" s="96" t="s">
        <v>990</v>
      </c>
      <c r="E297" s="96" t="s">
        <v>26</v>
      </c>
      <c r="F297" s="81">
        <f>Ведомственная!G427</f>
        <v>914.1</v>
      </c>
      <c r="G297" s="81">
        <f>Ведомственная!H427</f>
        <v>355.1</v>
      </c>
      <c r="H297" s="81">
        <f>Ведомственная!I427</f>
        <v>415.1</v>
      </c>
    </row>
    <row r="298" spans="2:8">
      <c r="B298" s="95"/>
      <c r="C298" s="96" t="s">
        <v>225</v>
      </c>
      <c r="D298" s="96" t="s">
        <v>990</v>
      </c>
      <c r="E298" s="96"/>
      <c r="F298" s="81">
        <f>F299</f>
        <v>121.9</v>
      </c>
      <c r="G298" s="81">
        <f t="shared" ref="G298:H298" si="44">G299</f>
        <v>100.3</v>
      </c>
      <c r="H298" s="81">
        <f t="shared" si="44"/>
        <v>106.9</v>
      </c>
    </row>
    <row r="299" spans="2:8">
      <c r="B299" s="95" t="s">
        <v>43</v>
      </c>
      <c r="C299" s="96" t="s">
        <v>225</v>
      </c>
      <c r="D299" s="96" t="s">
        <v>990</v>
      </c>
      <c r="E299" s="96" t="s">
        <v>26</v>
      </c>
      <c r="F299" s="81">
        <f>Ведомственная!G429</f>
        <v>121.9</v>
      </c>
      <c r="G299" s="81">
        <f>Ведомственная!H429</f>
        <v>100.3</v>
      </c>
      <c r="H299" s="81">
        <f>Ведомственная!I429</f>
        <v>106.9</v>
      </c>
    </row>
    <row r="300" spans="2:8">
      <c r="B300" s="11" t="s">
        <v>90</v>
      </c>
      <c r="C300" s="12" t="s">
        <v>225</v>
      </c>
      <c r="D300" s="12" t="s">
        <v>530</v>
      </c>
      <c r="E300" s="12"/>
      <c r="F300" s="13">
        <f>F301+F302+F303+F304</f>
        <v>198589.8</v>
      </c>
      <c r="G300" s="13">
        <f>G301+G302+G303+G304</f>
        <v>153391.09999999998</v>
      </c>
      <c r="H300" s="13">
        <f>H301+H302+H303+H304</f>
        <v>158197.4</v>
      </c>
    </row>
    <row r="301" spans="2:8" ht="38.25">
      <c r="B301" s="11" t="s">
        <v>23</v>
      </c>
      <c r="C301" s="12" t="s">
        <v>225</v>
      </c>
      <c r="D301" s="12" t="s">
        <v>530</v>
      </c>
      <c r="E301" s="12" t="s">
        <v>24</v>
      </c>
      <c r="F301" s="13">
        <f>Ведомственная!G431</f>
        <v>117411.3</v>
      </c>
      <c r="G301" s="13">
        <f>Ведомственная!H431</f>
        <v>92578.9</v>
      </c>
      <c r="H301" s="13">
        <f>Ведомственная!I431</f>
        <v>91762.9</v>
      </c>
    </row>
    <row r="302" spans="2:8">
      <c r="B302" s="11" t="s">
        <v>43</v>
      </c>
      <c r="C302" s="12" t="s">
        <v>225</v>
      </c>
      <c r="D302" s="12" t="s">
        <v>530</v>
      </c>
      <c r="E302" s="12" t="s">
        <v>26</v>
      </c>
      <c r="F302" s="13">
        <f>Ведомственная!G432+Ведомственная!G210</f>
        <v>25587.5</v>
      </c>
      <c r="G302" s="13">
        <f>Ведомственная!H432+Ведомственная!H210</f>
        <v>20948</v>
      </c>
      <c r="H302" s="13">
        <f>Ведомственная!I432+Ведомственная!I210</f>
        <v>23038.3</v>
      </c>
    </row>
    <row r="303" spans="2:8" ht="25.5">
      <c r="B303" s="11" t="s">
        <v>442</v>
      </c>
      <c r="C303" s="12" t="s">
        <v>225</v>
      </c>
      <c r="D303" s="12" t="s">
        <v>530</v>
      </c>
      <c r="E303" s="12" t="s">
        <v>72</v>
      </c>
      <c r="F303" s="13">
        <f>Ведомственная!G433</f>
        <v>55190</v>
      </c>
      <c r="G303" s="13">
        <f>Ведомственная!H433</f>
        <v>39463.199999999997</v>
      </c>
      <c r="H303" s="13">
        <f>Ведомственная!I433</f>
        <v>42995.199999999997</v>
      </c>
    </row>
    <row r="304" spans="2:8">
      <c r="B304" s="11" t="s">
        <v>33</v>
      </c>
      <c r="C304" s="12" t="s">
        <v>225</v>
      </c>
      <c r="D304" s="12" t="s">
        <v>530</v>
      </c>
      <c r="E304" s="12" t="s">
        <v>34</v>
      </c>
      <c r="F304" s="13">
        <f>Ведомственная!G434</f>
        <v>401</v>
      </c>
      <c r="G304" s="13">
        <f>Ведомственная!H434</f>
        <v>401</v>
      </c>
      <c r="H304" s="13">
        <f>Ведомственная!I434</f>
        <v>401</v>
      </c>
    </row>
    <row r="305" spans="2:8">
      <c r="B305" s="9" t="s">
        <v>283</v>
      </c>
      <c r="C305" s="75" t="s">
        <v>284</v>
      </c>
      <c r="D305" s="75"/>
      <c r="E305" s="75"/>
      <c r="F305" s="10">
        <f>F306+F313+F320</f>
        <v>20228.5</v>
      </c>
      <c r="G305" s="10">
        <f>G306+G313+G320</f>
        <v>19396.300000000003</v>
      </c>
      <c r="H305" s="10">
        <f>H306+H313+H320</f>
        <v>19346.300000000003</v>
      </c>
    </row>
    <row r="306" spans="2:8" ht="25.5">
      <c r="B306" s="22" t="s">
        <v>705</v>
      </c>
      <c r="C306" s="12" t="s">
        <v>284</v>
      </c>
      <c r="D306" s="12" t="s">
        <v>733</v>
      </c>
      <c r="E306" s="12"/>
      <c r="F306" s="13">
        <f>F307+F309+F311</f>
        <v>7</v>
      </c>
      <c r="G306" s="13">
        <f>G307+G309+G311</f>
        <v>50</v>
      </c>
      <c r="H306" s="13">
        <f>H307+H309+H311</f>
        <v>0</v>
      </c>
    </row>
    <row r="307" spans="2:8">
      <c r="B307" s="11" t="s">
        <v>82</v>
      </c>
      <c r="C307" s="12" t="s">
        <v>284</v>
      </c>
      <c r="D307" s="12" t="s">
        <v>536</v>
      </c>
      <c r="E307" s="12"/>
      <c r="F307" s="13">
        <f>F308</f>
        <v>7</v>
      </c>
      <c r="G307" s="13">
        <f>G308</f>
        <v>0</v>
      </c>
      <c r="H307" s="13">
        <f>H308</f>
        <v>0</v>
      </c>
    </row>
    <row r="308" spans="2:8">
      <c r="B308" s="11" t="s">
        <v>43</v>
      </c>
      <c r="C308" s="12" t="s">
        <v>284</v>
      </c>
      <c r="D308" s="12" t="s">
        <v>536</v>
      </c>
      <c r="E308" s="12" t="s">
        <v>26</v>
      </c>
      <c r="F308" s="13">
        <f>Ведомственная!G438</f>
        <v>7</v>
      </c>
      <c r="G308" s="13">
        <f>Ведомственная!H438</f>
        <v>0</v>
      </c>
      <c r="H308" s="13">
        <f>Ведомственная!I438</f>
        <v>0</v>
      </c>
    </row>
    <row r="309" spans="2:8">
      <c r="B309" s="22" t="s">
        <v>96</v>
      </c>
      <c r="C309" s="12" t="s">
        <v>284</v>
      </c>
      <c r="D309" s="12" t="s">
        <v>539</v>
      </c>
      <c r="E309" s="12"/>
      <c r="F309" s="13">
        <f>F310</f>
        <v>0</v>
      </c>
      <c r="G309" s="13">
        <f>G310</f>
        <v>50</v>
      </c>
      <c r="H309" s="13">
        <f>H310</f>
        <v>0</v>
      </c>
    </row>
    <row r="310" spans="2:8">
      <c r="B310" s="11" t="s">
        <v>43</v>
      </c>
      <c r="C310" s="12" t="s">
        <v>284</v>
      </c>
      <c r="D310" s="12" t="s">
        <v>539</v>
      </c>
      <c r="E310" s="12" t="s">
        <v>26</v>
      </c>
      <c r="F310" s="13">
        <f>Ведомственная!G440</f>
        <v>0</v>
      </c>
      <c r="G310" s="13">
        <f>Ведомственная!H440</f>
        <v>50</v>
      </c>
      <c r="H310" s="13">
        <f>Ведомственная!I440</f>
        <v>0</v>
      </c>
    </row>
    <row r="311" spans="2:8" hidden="1">
      <c r="B311" s="22" t="s">
        <v>709</v>
      </c>
      <c r="C311" s="12" t="s">
        <v>284</v>
      </c>
      <c r="D311" s="12" t="s">
        <v>736</v>
      </c>
      <c r="E311" s="12"/>
      <c r="F311" s="13">
        <f>F312</f>
        <v>0</v>
      </c>
      <c r="G311" s="13">
        <f>G312</f>
        <v>0</v>
      </c>
      <c r="H311" s="13">
        <f>H312</f>
        <v>0</v>
      </c>
    </row>
    <row r="312" spans="2:8" hidden="1">
      <c r="B312" s="11" t="s">
        <v>43</v>
      </c>
      <c r="C312" s="12" t="s">
        <v>284</v>
      </c>
      <c r="D312" s="12" t="s">
        <v>736</v>
      </c>
      <c r="E312" s="12" t="s">
        <v>26</v>
      </c>
      <c r="F312" s="13">
        <f>Ведомственная!G442</f>
        <v>0</v>
      </c>
      <c r="G312" s="13">
        <f>Ведомственная!H442</f>
        <v>0</v>
      </c>
      <c r="H312" s="13">
        <f>Ведомственная!I442</f>
        <v>0</v>
      </c>
    </row>
    <row r="313" spans="2:8" ht="25.5" customHeight="1">
      <c r="B313" s="28" t="s">
        <v>921</v>
      </c>
      <c r="C313" s="12" t="s">
        <v>284</v>
      </c>
      <c r="D313" s="12" t="s">
        <v>584</v>
      </c>
      <c r="E313" s="12" t="s">
        <v>14</v>
      </c>
      <c r="F313" s="13">
        <f>F314+F316+F318</f>
        <v>5309.5</v>
      </c>
      <c r="G313" s="13">
        <f>G314+G316+G318</f>
        <v>5275</v>
      </c>
      <c r="H313" s="13">
        <f>H314+H316+H318</f>
        <v>5275</v>
      </c>
    </row>
    <row r="314" spans="2:8" ht="25.5">
      <c r="B314" s="11" t="s">
        <v>288</v>
      </c>
      <c r="C314" s="12" t="s">
        <v>284</v>
      </c>
      <c r="D314" s="12" t="s">
        <v>585</v>
      </c>
      <c r="E314" s="12"/>
      <c r="F314" s="13">
        <f>F315</f>
        <v>5045</v>
      </c>
      <c r="G314" s="13">
        <f>G315</f>
        <v>5045</v>
      </c>
      <c r="H314" s="13">
        <f>H315</f>
        <v>5045</v>
      </c>
    </row>
    <row r="315" spans="2:8" ht="25.5">
      <c r="B315" s="11" t="s">
        <v>71</v>
      </c>
      <c r="C315" s="12" t="s">
        <v>284</v>
      </c>
      <c r="D315" s="12" t="s">
        <v>585</v>
      </c>
      <c r="E315" s="12" t="s">
        <v>72</v>
      </c>
      <c r="F315" s="13">
        <f>Ведомственная!G269</f>
        <v>5045</v>
      </c>
      <c r="G315" s="13">
        <f>Ведомственная!H269</f>
        <v>5045</v>
      </c>
      <c r="H315" s="13">
        <f>Ведомственная!I269</f>
        <v>5045</v>
      </c>
    </row>
    <row r="316" spans="2:8" ht="12.75" customHeight="1">
      <c r="B316" s="11" t="s">
        <v>290</v>
      </c>
      <c r="C316" s="12" t="s">
        <v>284</v>
      </c>
      <c r="D316" s="12" t="s">
        <v>586</v>
      </c>
      <c r="E316" s="12"/>
      <c r="F316" s="13">
        <f>F317</f>
        <v>234.5</v>
      </c>
      <c r="G316" s="13">
        <f>G317</f>
        <v>200</v>
      </c>
      <c r="H316" s="13">
        <f>H317</f>
        <v>200</v>
      </c>
    </row>
    <row r="317" spans="2:8" ht="25.5">
      <c r="B317" s="11" t="s">
        <v>71</v>
      </c>
      <c r="C317" s="12" t="s">
        <v>284</v>
      </c>
      <c r="D317" s="12" t="s">
        <v>586</v>
      </c>
      <c r="E317" s="12" t="s">
        <v>72</v>
      </c>
      <c r="F317" s="13">
        <f>Ведомственная!G271</f>
        <v>234.5</v>
      </c>
      <c r="G317" s="13">
        <f>Ведомственная!H271</f>
        <v>200</v>
      </c>
      <c r="H317" s="13">
        <f>Ведомственная!I271</f>
        <v>200</v>
      </c>
    </row>
    <row r="318" spans="2:8">
      <c r="B318" s="11" t="s">
        <v>292</v>
      </c>
      <c r="C318" s="12" t="s">
        <v>284</v>
      </c>
      <c r="D318" s="12" t="s">
        <v>587</v>
      </c>
      <c r="E318" s="12"/>
      <c r="F318" s="13">
        <f>F319</f>
        <v>30</v>
      </c>
      <c r="G318" s="13">
        <f>G319</f>
        <v>30</v>
      </c>
      <c r="H318" s="13">
        <f>H319</f>
        <v>30</v>
      </c>
    </row>
    <row r="319" spans="2:8" ht="25.5">
      <c r="B319" s="11" t="s">
        <v>71</v>
      </c>
      <c r="C319" s="12" t="s">
        <v>284</v>
      </c>
      <c r="D319" s="12" t="s">
        <v>587</v>
      </c>
      <c r="E319" s="12" t="s">
        <v>72</v>
      </c>
      <c r="F319" s="13">
        <f>Ведомственная!G273</f>
        <v>30</v>
      </c>
      <c r="G319" s="13">
        <f>Ведомственная!H273</f>
        <v>30</v>
      </c>
      <c r="H319" s="13">
        <f>Ведомственная!I273</f>
        <v>30</v>
      </c>
    </row>
    <row r="320" spans="2:8">
      <c r="B320" s="11" t="s">
        <v>241</v>
      </c>
      <c r="C320" s="12" t="s">
        <v>284</v>
      </c>
      <c r="D320" s="12" t="s">
        <v>530</v>
      </c>
      <c r="E320" s="12"/>
      <c r="F320" s="13">
        <f>F321+F322+F323+F324</f>
        <v>14912</v>
      </c>
      <c r="G320" s="13">
        <f>G321+G322+G323+G324</f>
        <v>14071.300000000001</v>
      </c>
      <c r="H320" s="13">
        <f>H321+H322+H323+H324</f>
        <v>14071.300000000001</v>
      </c>
    </row>
    <row r="321" spans="2:8" ht="38.25">
      <c r="B321" s="11" t="s">
        <v>23</v>
      </c>
      <c r="C321" s="12" t="s">
        <v>284</v>
      </c>
      <c r="D321" s="12" t="s">
        <v>530</v>
      </c>
      <c r="E321" s="12" t="s">
        <v>24</v>
      </c>
      <c r="F321" s="13">
        <f>Ведомственная!G444</f>
        <v>10644.1</v>
      </c>
      <c r="G321" s="13">
        <f>Ведомственная!H444</f>
        <v>10644.1</v>
      </c>
      <c r="H321" s="13">
        <f>Ведомственная!I444</f>
        <v>10644.1</v>
      </c>
    </row>
    <row r="322" spans="2:8">
      <c r="B322" s="11" t="s">
        <v>43</v>
      </c>
      <c r="C322" s="12" t="s">
        <v>284</v>
      </c>
      <c r="D322" s="12" t="s">
        <v>530</v>
      </c>
      <c r="E322" s="12" t="s">
        <v>26</v>
      </c>
      <c r="F322" s="13">
        <f>Ведомственная!G445</f>
        <v>2840.7</v>
      </c>
      <c r="G322" s="13">
        <f>Ведомственная!H445</f>
        <v>2000</v>
      </c>
      <c r="H322" s="13">
        <f>Ведомственная!I445</f>
        <v>2000</v>
      </c>
    </row>
    <row r="323" spans="2:8" ht="25.5" hidden="1">
      <c r="B323" s="11" t="s">
        <v>71</v>
      </c>
      <c r="C323" s="12" t="s">
        <v>284</v>
      </c>
      <c r="D323" s="12" t="s">
        <v>530</v>
      </c>
      <c r="E323" s="12" t="s">
        <v>72</v>
      </c>
      <c r="F323" s="13">
        <f>Ведомственная!G275</f>
        <v>0</v>
      </c>
      <c r="G323" s="13">
        <f>Ведомственная!H275</f>
        <v>0</v>
      </c>
      <c r="H323" s="13">
        <f>Ведомственная!I275</f>
        <v>0</v>
      </c>
    </row>
    <row r="324" spans="2:8">
      <c r="B324" s="11" t="s">
        <v>33</v>
      </c>
      <c r="C324" s="12" t="s">
        <v>284</v>
      </c>
      <c r="D324" s="12" t="s">
        <v>530</v>
      </c>
      <c r="E324" s="12" t="s">
        <v>34</v>
      </c>
      <c r="F324" s="13">
        <f>Ведомственная!G446</f>
        <v>1427.2</v>
      </c>
      <c r="G324" s="13">
        <f>Ведомственная!H446</f>
        <v>1427.2</v>
      </c>
      <c r="H324" s="13">
        <f>Ведомственная!I446</f>
        <v>1427.2</v>
      </c>
    </row>
    <row r="325" spans="2:8" s="40" customFormat="1">
      <c r="B325" s="24" t="s">
        <v>226</v>
      </c>
      <c r="C325" s="75" t="s">
        <v>227</v>
      </c>
      <c r="D325" s="75"/>
      <c r="E325" s="75"/>
      <c r="F325" s="10">
        <f t="shared" ref="F325:H327" si="45">F326</f>
        <v>30</v>
      </c>
      <c r="G325" s="10">
        <f t="shared" si="45"/>
        <v>30</v>
      </c>
      <c r="H325" s="10">
        <f t="shared" si="45"/>
        <v>30</v>
      </c>
    </row>
    <row r="326" spans="2:8" ht="38.25">
      <c r="B326" s="22" t="s">
        <v>920</v>
      </c>
      <c r="C326" s="12" t="s">
        <v>227</v>
      </c>
      <c r="D326" s="12" t="s">
        <v>580</v>
      </c>
      <c r="E326" s="12"/>
      <c r="F326" s="13">
        <f t="shared" si="45"/>
        <v>30</v>
      </c>
      <c r="G326" s="13">
        <f t="shared" si="45"/>
        <v>30</v>
      </c>
      <c r="H326" s="13">
        <f t="shared" si="45"/>
        <v>30</v>
      </c>
    </row>
    <row r="327" spans="2:8" ht="25.5">
      <c r="B327" s="11" t="s">
        <v>230</v>
      </c>
      <c r="C327" s="12" t="s">
        <v>227</v>
      </c>
      <c r="D327" s="12" t="s">
        <v>581</v>
      </c>
      <c r="E327" s="12"/>
      <c r="F327" s="13">
        <f t="shared" si="45"/>
        <v>30</v>
      </c>
      <c r="G327" s="13">
        <f t="shared" si="45"/>
        <v>30</v>
      </c>
      <c r="H327" s="13">
        <f t="shared" si="45"/>
        <v>30</v>
      </c>
    </row>
    <row r="328" spans="2:8">
      <c r="B328" s="11" t="s">
        <v>43</v>
      </c>
      <c r="C328" s="12" t="s">
        <v>227</v>
      </c>
      <c r="D328" s="12" t="s">
        <v>581</v>
      </c>
      <c r="E328" s="12" t="s">
        <v>26</v>
      </c>
      <c r="F328" s="13">
        <f>Ведомственная!G214</f>
        <v>30</v>
      </c>
      <c r="G328" s="13">
        <f>Ведомственная!H214</f>
        <v>30</v>
      </c>
      <c r="H328" s="13">
        <f>Ведомственная!I214</f>
        <v>30</v>
      </c>
    </row>
    <row r="329" spans="2:8" s="40" customFormat="1">
      <c r="B329" s="9" t="s">
        <v>232</v>
      </c>
      <c r="C329" s="75" t="s">
        <v>233</v>
      </c>
      <c r="D329" s="75"/>
      <c r="E329" s="75"/>
      <c r="F329" s="10">
        <f>F330</f>
        <v>24</v>
      </c>
      <c r="G329" s="10">
        <f t="shared" ref="G329:H331" si="46">G330</f>
        <v>24</v>
      </c>
      <c r="H329" s="10">
        <f t="shared" si="46"/>
        <v>24</v>
      </c>
    </row>
    <row r="330" spans="2:8" ht="38.25">
      <c r="B330" s="11" t="s">
        <v>228</v>
      </c>
      <c r="C330" s="12" t="s">
        <v>233</v>
      </c>
      <c r="D330" s="12" t="s">
        <v>580</v>
      </c>
      <c r="E330" s="12"/>
      <c r="F330" s="13">
        <f>F331</f>
        <v>24</v>
      </c>
      <c r="G330" s="13">
        <f t="shared" si="46"/>
        <v>24</v>
      </c>
      <c r="H330" s="13">
        <f t="shared" si="46"/>
        <v>24</v>
      </c>
    </row>
    <row r="331" spans="2:8" ht="51">
      <c r="B331" s="11" t="s">
        <v>677</v>
      </c>
      <c r="C331" s="12" t="s">
        <v>233</v>
      </c>
      <c r="D331" s="12" t="s">
        <v>582</v>
      </c>
      <c r="E331" s="12"/>
      <c r="F331" s="13">
        <f>F332</f>
        <v>24</v>
      </c>
      <c r="G331" s="13">
        <f t="shared" si="46"/>
        <v>24</v>
      </c>
      <c r="H331" s="13">
        <f t="shared" si="46"/>
        <v>24</v>
      </c>
    </row>
    <row r="332" spans="2:8">
      <c r="B332" s="11" t="s">
        <v>248</v>
      </c>
      <c r="C332" s="12" t="s">
        <v>233</v>
      </c>
      <c r="D332" s="12" t="s">
        <v>583</v>
      </c>
      <c r="E332" s="12" t="s">
        <v>64</v>
      </c>
      <c r="F332" s="13">
        <f>Ведомственная!G218</f>
        <v>24</v>
      </c>
      <c r="G332" s="13">
        <f>Ведомственная!H218</f>
        <v>24</v>
      </c>
      <c r="H332" s="13">
        <f>Ведомственная!I218</f>
        <v>24</v>
      </c>
    </row>
    <row r="333" spans="2:8">
      <c r="B333" s="9" t="s">
        <v>471</v>
      </c>
      <c r="C333" s="75" t="s">
        <v>236</v>
      </c>
      <c r="D333" s="75"/>
      <c r="E333" s="75"/>
      <c r="F333" s="10">
        <f>F334+F347+F350+F355</f>
        <v>3898.2</v>
      </c>
      <c r="G333" s="10">
        <f t="shared" ref="G333:H333" si="47">G334+G347+G350+G355</f>
        <v>3620.1</v>
      </c>
      <c r="H333" s="10">
        <f t="shared" si="47"/>
        <v>3620.1</v>
      </c>
    </row>
    <row r="334" spans="2:8" ht="25.5">
      <c r="B334" s="27" t="s">
        <v>298</v>
      </c>
      <c r="C334" s="12" t="s">
        <v>236</v>
      </c>
      <c r="D334" s="12" t="s">
        <v>588</v>
      </c>
      <c r="E334" s="12"/>
      <c r="F334" s="13">
        <f>F335+F337+F339+F341+F343+F345</f>
        <v>251.4</v>
      </c>
      <c r="G334" s="13">
        <f>G335+G337+G339+G341+G343+G345</f>
        <v>0</v>
      </c>
      <c r="H334" s="13">
        <f>H335+H337+H339+H341+H343+H345</f>
        <v>0</v>
      </c>
    </row>
    <row r="335" spans="2:8" ht="25.5">
      <c r="B335" s="28" t="s">
        <v>301</v>
      </c>
      <c r="C335" s="12" t="s">
        <v>236</v>
      </c>
      <c r="D335" s="12" t="s">
        <v>589</v>
      </c>
      <c r="E335" s="12"/>
      <c r="F335" s="13">
        <f>F336</f>
        <v>3</v>
      </c>
      <c r="G335" s="13">
        <f>G336</f>
        <v>0</v>
      </c>
      <c r="H335" s="13">
        <f>H336</f>
        <v>0</v>
      </c>
    </row>
    <row r="336" spans="2:8">
      <c r="B336" s="11" t="s">
        <v>43</v>
      </c>
      <c r="C336" s="12" t="s">
        <v>236</v>
      </c>
      <c r="D336" s="12" t="s">
        <v>590</v>
      </c>
      <c r="E336" s="12" t="s">
        <v>26</v>
      </c>
      <c r="F336" s="13">
        <f>Ведомственная!G279</f>
        <v>3</v>
      </c>
      <c r="G336" s="13">
        <f>Ведомственная!H279</f>
        <v>0</v>
      </c>
      <c r="H336" s="13">
        <f>Ведомственная!I279</f>
        <v>0</v>
      </c>
    </row>
    <row r="337" spans="2:8">
      <c r="B337" s="28" t="s">
        <v>303</v>
      </c>
      <c r="C337" s="12" t="s">
        <v>236</v>
      </c>
      <c r="D337" s="12" t="s">
        <v>591</v>
      </c>
      <c r="E337" s="12"/>
      <c r="F337" s="13">
        <f>F338</f>
        <v>127</v>
      </c>
      <c r="G337" s="13">
        <f>G338</f>
        <v>0</v>
      </c>
      <c r="H337" s="13">
        <f>H338</f>
        <v>0</v>
      </c>
    </row>
    <row r="338" spans="2:8">
      <c r="B338" s="11" t="s">
        <v>43</v>
      </c>
      <c r="C338" s="12" t="s">
        <v>236</v>
      </c>
      <c r="D338" s="12" t="s">
        <v>591</v>
      </c>
      <c r="E338" s="12" t="s">
        <v>26</v>
      </c>
      <c r="F338" s="13">
        <f>Ведомственная!G281</f>
        <v>127</v>
      </c>
      <c r="G338" s="13">
        <f>Ведомственная!H281</f>
        <v>0</v>
      </c>
      <c r="H338" s="13">
        <f>Ведомственная!I281</f>
        <v>0</v>
      </c>
    </row>
    <row r="339" spans="2:8" ht="12.75" customHeight="1">
      <c r="B339" s="28" t="s">
        <v>305</v>
      </c>
      <c r="C339" s="12" t="s">
        <v>236</v>
      </c>
      <c r="D339" s="12" t="s">
        <v>592</v>
      </c>
      <c r="E339" s="12"/>
      <c r="F339" s="13">
        <f>F340</f>
        <v>30</v>
      </c>
      <c r="G339" s="13">
        <f>G340</f>
        <v>0</v>
      </c>
      <c r="H339" s="13">
        <f>H340</f>
        <v>0</v>
      </c>
    </row>
    <row r="340" spans="2:8">
      <c r="B340" s="11" t="s">
        <v>43</v>
      </c>
      <c r="C340" s="12" t="s">
        <v>236</v>
      </c>
      <c r="D340" s="12" t="s">
        <v>592</v>
      </c>
      <c r="E340" s="12" t="s">
        <v>26</v>
      </c>
      <c r="F340" s="13">
        <f>Ведомственная!G283</f>
        <v>30</v>
      </c>
      <c r="G340" s="13">
        <f>Ведомственная!H283</f>
        <v>0</v>
      </c>
      <c r="H340" s="13">
        <f>Ведомственная!I283</f>
        <v>0</v>
      </c>
    </row>
    <row r="341" spans="2:8" ht="25.5">
      <c r="B341" s="28" t="s">
        <v>307</v>
      </c>
      <c r="C341" s="12" t="s">
        <v>236</v>
      </c>
      <c r="D341" s="12" t="s">
        <v>593</v>
      </c>
      <c r="E341" s="12"/>
      <c r="F341" s="13">
        <f>F342</f>
        <v>26.4</v>
      </c>
      <c r="G341" s="13">
        <f>G342</f>
        <v>0</v>
      </c>
      <c r="H341" s="13">
        <f>H342</f>
        <v>0</v>
      </c>
    </row>
    <row r="342" spans="2:8">
      <c r="B342" s="11" t="s">
        <v>43</v>
      </c>
      <c r="C342" s="12" t="s">
        <v>236</v>
      </c>
      <c r="D342" s="12" t="s">
        <v>593</v>
      </c>
      <c r="E342" s="12" t="s">
        <v>26</v>
      </c>
      <c r="F342" s="13">
        <f>Ведомственная!G285</f>
        <v>26.4</v>
      </c>
      <c r="G342" s="13">
        <f>Ведомственная!H285</f>
        <v>0</v>
      </c>
      <c r="H342" s="13">
        <f>Ведомственная!I285</f>
        <v>0</v>
      </c>
    </row>
    <row r="343" spans="2:8" ht="38.25">
      <c r="B343" s="28" t="s">
        <v>309</v>
      </c>
      <c r="C343" s="12" t="s">
        <v>236</v>
      </c>
      <c r="D343" s="12" t="s">
        <v>594</v>
      </c>
      <c r="E343" s="12"/>
      <c r="F343" s="13">
        <f>F344</f>
        <v>35</v>
      </c>
      <c r="G343" s="13">
        <f>G344</f>
        <v>0</v>
      </c>
      <c r="H343" s="13">
        <f>H344</f>
        <v>0</v>
      </c>
    </row>
    <row r="344" spans="2:8">
      <c r="B344" s="11" t="s">
        <v>43</v>
      </c>
      <c r="C344" s="12" t="s">
        <v>236</v>
      </c>
      <c r="D344" s="12" t="s">
        <v>594</v>
      </c>
      <c r="E344" s="12" t="s">
        <v>26</v>
      </c>
      <c r="F344" s="13">
        <f>Ведомственная!G287</f>
        <v>35</v>
      </c>
      <c r="G344" s="13">
        <f>Ведомственная!H287</f>
        <v>0</v>
      </c>
      <c r="H344" s="13">
        <f>Ведомственная!I287</f>
        <v>0</v>
      </c>
    </row>
    <row r="345" spans="2:8" ht="12.75" customHeight="1">
      <c r="B345" s="28" t="s">
        <v>311</v>
      </c>
      <c r="C345" s="12" t="s">
        <v>236</v>
      </c>
      <c r="D345" s="12" t="s">
        <v>595</v>
      </c>
      <c r="E345" s="12"/>
      <c r="F345" s="13">
        <f>F346</f>
        <v>30</v>
      </c>
      <c r="G345" s="13">
        <f>G346</f>
        <v>0</v>
      </c>
      <c r="H345" s="13">
        <f>H346</f>
        <v>0</v>
      </c>
    </row>
    <row r="346" spans="2:8">
      <c r="B346" s="11" t="s">
        <v>43</v>
      </c>
      <c r="C346" s="12" t="s">
        <v>236</v>
      </c>
      <c r="D346" s="12" t="s">
        <v>595</v>
      </c>
      <c r="E346" s="12" t="s">
        <v>26</v>
      </c>
      <c r="F346" s="13">
        <f>Ведомственная!G289</f>
        <v>30</v>
      </c>
      <c r="G346" s="13">
        <f>Ведомственная!H289</f>
        <v>0</v>
      </c>
      <c r="H346" s="13">
        <f>Ведомственная!I289</f>
        <v>0</v>
      </c>
    </row>
    <row r="347" spans="2:8" ht="38.25">
      <c r="B347" s="27" t="s">
        <v>922</v>
      </c>
      <c r="C347" s="12" t="s">
        <v>236</v>
      </c>
      <c r="D347" s="12" t="s">
        <v>596</v>
      </c>
      <c r="E347" s="12"/>
      <c r="F347" s="13">
        <f t="shared" ref="F347:H348" si="48">F348</f>
        <v>15</v>
      </c>
      <c r="G347" s="13">
        <f t="shared" si="48"/>
        <v>15</v>
      </c>
      <c r="H347" s="13">
        <f t="shared" si="48"/>
        <v>15</v>
      </c>
    </row>
    <row r="348" spans="2:8">
      <c r="B348" s="11" t="s">
        <v>315</v>
      </c>
      <c r="C348" s="12" t="s">
        <v>236</v>
      </c>
      <c r="D348" s="12" t="s">
        <v>597</v>
      </c>
      <c r="E348" s="12"/>
      <c r="F348" s="13">
        <f t="shared" si="48"/>
        <v>15</v>
      </c>
      <c r="G348" s="13">
        <f t="shared" si="48"/>
        <v>15</v>
      </c>
      <c r="H348" s="13">
        <f t="shared" si="48"/>
        <v>15</v>
      </c>
    </row>
    <row r="349" spans="2:8">
      <c r="B349" s="11" t="s">
        <v>43</v>
      </c>
      <c r="C349" s="12" t="s">
        <v>236</v>
      </c>
      <c r="D349" s="12" t="s">
        <v>597</v>
      </c>
      <c r="E349" s="12" t="s">
        <v>26</v>
      </c>
      <c r="F349" s="13">
        <f>Ведомственная!G292</f>
        <v>15</v>
      </c>
      <c r="G349" s="13">
        <f>Ведомственная!H292</f>
        <v>15</v>
      </c>
      <c r="H349" s="13">
        <f>Ведомственная!I292</f>
        <v>15</v>
      </c>
    </row>
    <row r="350" spans="2:8" ht="25.5">
      <c r="B350" s="27" t="s">
        <v>961</v>
      </c>
      <c r="C350" s="12" t="s">
        <v>236</v>
      </c>
      <c r="D350" s="12" t="s">
        <v>631</v>
      </c>
      <c r="E350" s="12"/>
      <c r="F350" s="13">
        <f>F351+F353</f>
        <v>111</v>
      </c>
      <c r="G350" s="13">
        <f>G351+G353</f>
        <v>111</v>
      </c>
      <c r="H350" s="13">
        <f>H351+H353</f>
        <v>111</v>
      </c>
    </row>
    <row r="351" spans="2:8" ht="25.5">
      <c r="B351" s="28" t="s">
        <v>475</v>
      </c>
      <c r="C351" s="12" t="s">
        <v>236</v>
      </c>
      <c r="D351" s="12" t="s">
        <v>632</v>
      </c>
      <c r="E351" s="12"/>
      <c r="F351" s="13">
        <f>F352</f>
        <v>60</v>
      </c>
      <c r="G351" s="13">
        <f>G352</f>
        <v>60</v>
      </c>
      <c r="H351" s="13">
        <f>H352</f>
        <v>60</v>
      </c>
    </row>
    <row r="352" spans="2:8">
      <c r="B352" s="11" t="s">
        <v>43</v>
      </c>
      <c r="C352" s="12" t="s">
        <v>236</v>
      </c>
      <c r="D352" s="12" t="s">
        <v>632</v>
      </c>
      <c r="E352" s="12" t="s">
        <v>26</v>
      </c>
      <c r="F352" s="13">
        <f>Ведомственная!G450</f>
        <v>60</v>
      </c>
      <c r="G352" s="13">
        <f>Ведомственная!H450</f>
        <v>60</v>
      </c>
      <c r="H352" s="13">
        <f>Ведомственная!I450</f>
        <v>60</v>
      </c>
    </row>
    <row r="353" spans="2:8" ht="25.5">
      <c r="B353" s="28" t="s">
        <v>477</v>
      </c>
      <c r="C353" s="12" t="s">
        <v>236</v>
      </c>
      <c r="D353" s="12" t="s">
        <v>633</v>
      </c>
      <c r="E353" s="12"/>
      <c r="F353" s="13">
        <f>F354</f>
        <v>51</v>
      </c>
      <c r="G353" s="13">
        <f>G354</f>
        <v>51</v>
      </c>
      <c r="H353" s="13">
        <f>H354</f>
        <v>51</v>
      </c>
    </row>
    <row r="354" spans="2:8">
      <c r="B354" s="11" t="s">
        <v>43</v>
      </c>
      <c r="C354" s="12" t="s">
        <v>236</v>
      </c>
      <c r="D354" s="12" t="s">
        <v>633</v>
      </c>
      <c r="E354" s="12" t="s">
        <v>26</v>
      </c>
      <c r="F354" s="13">
        <f>Ведомственная!G452</f>
        <v>51</v>
      </c>
      <c r="G354" s="13">
        <f>Ведомственная!H452</f>
        <v>51</v>
      </c>
      <c r="H354" s="13">
        <f>Ведомственная!I452</f>
        <v>51</v>
      </c>
    </row>
    <row r="355" spans="2:8">
      <c r="B355" s="11" t="s">
        <v>90</v>
      </c>
      <c r="C355" s="12" t="s">
        <v>236</v>
      </c>
      <c r="D355" s="12" t="s">
        <v>530</v>
      </c>
      <c r="E355" s="12"/>
      <c r="F355" s="13">
        <f>F356+F357+F358</f>
        <v>3520.7999999999997</v>
      </c>
      <c r="G355" s="13">
        <f t="shared" ref="G355:H355" si="49">G356+G357+G358</f>
        <v>3494.1</v>
      </c>
      <c r="H355" s="13">
        <f t="shared" si="49"/>
        <v>3494.1</v>
      </c>
    </row>
    <row r="356" spans="2:8" ht="38.25">
      <c r="B356" s="11" t="s">
        <v>23</v>
      </c>
      <c r="C356" s="12" t="s">
        <v>236</v>
      </c>
      <c r="D356" s="12" t="s">
        <v>530</v>
      </c>
      <c r="E356" s="12" t="s">
        <v>24</v>
      </c>
      <c r="F356" s="13">
        <f>Ведомственная!G221</f>
        <v>3453.1</v>
      </c>
      <c r="G356" s="13">
        <f>Ведомственная!H221</f>
        <v>3453.1</v>
      </c>
      <c r="H356" s="13">
        <f>Ведомственная!I221</f>
        <v>3453.1</v>
      </c>
    </row>
    <row r="357" spans="2:8">
      <c r="B357" s="11" t="s">
        <v>43</v>
      </c>
      <c r="C357" s="12" t="s">
        <v>236</v>
      </c>
      <c r="D357" s="12" t="s">
        <v>530</v>
      </c>
      <c r="E357" s="12" t="s">
        <v>26</v>
      </c>
      <c r="F357" s="13">
        <f>Ведомственная!G222</f>
        <v>65.7</v>
      </c>
      <c r="G357" s="13">
        <f>Ведомственная!H222</f>
        <v>40</v>
      </c>
      <c r="H357" s="13">
        <f>Ведомственная!I222</f>
        <v>40</v>
      </c>
    </row>
    <row r="358" spans="2:8">
      <c r="B358" s="11" t="s">
        <v>33</v>
      </c>
      <c r="C358" s="12" t="s">
        <v>236</v>
      </c>
      <c r="D358" s="12" t="s">
        <v>530</v>
      </c>
      <c r="E358" s="12" t="s">
        <v>34</v>
      </c>
      <c r="F358" s="13">
        <f>Ведомственная!G223</f>
        <v>2</v>
      </c>
      <c r="G358" s="13">
        <f>Ведомственная!H223</f>
        <v>1</v>
      </c>
      <c r="H358" s="13">
        <f>Ведомственная!I223</f>
        <v>1</v>
      </c>
    </row>
    <row r="359" spans="2:8">
      <c r="B359" s="9" t="s">
        <v>481</v>
      </c>
      <c r="C359" s="75" t="s">
        <v>482</v>
      </c>
      <c r="D359" s="12"/>
      <c r="E359" s="12"/>
      <c r="F359" s="10">
        <f>F364+F368+F360</f>
        <v>18261.8</v>
      </c>
      <c r="G359" s="10">
        <f t="shared" ref="G359:H359" si="50">G364+G368+G360</f>
        <v>18204.8</v>
      </c>
      <c r="H359" s="10">
        <f t="shared" si="50"/>
        <v>18204.8</v>
      </c>
    </row>
    <row r="360" spans="2:8" ht="51">
      <c r="B360" s="11" t="s">
        <v>789</v>
      </c>
      <c r="C360" s="12" t="s">
        <v>482</v>
      </c>
      <c r="D360" s="12" t="s">
        <v>794</v>
      </c>
      <c r="E360" s="12"/>
      <c r="F360" s="13">
        <f>F361</f>
        <v>1224.5</v>
      </c>
      <c r="G360" s="13">
        <f t="shared" ref="G360:H360" si="51">G361</f>
        <v>0</v>
      </c>
      <c r="H360" s="13">
        <f t="shared" si="51"/>
        <v>0</v>
      </c>
    </row>
    <row r="361" spans="2:8" ht="38.25">
      <c r="B361" s="11" t="s">
        <v>791</v>
      </c>
      <c r="C361" s="12" t="s">
        <v>482</v>
      </c>
      <c r="D361" s="12" t="s">
        <v>795</v>
      </c>
      <c r="E361" s="12"/>
      <c r="F361" s="13">
        <f>F362+F363</f>
        <v>1224.5</v>
      </c>
      <c r="G361" s="13">
        <f t="shared" ref="G361:H361" si="52">G362+G363</f>
        <v>0</v>
      </c>
      <c r="H361" s="13">
        <f t="shared" si="52"/>
        <v>0</v>
      </c>
    </row>
    <row r="362" spans="2:8">
      <c r="B362" s="11" t="s">
        <v>43</v>
      </c>
      <c r="C362" s="12" t="s">
        <v>482</v>
      </c>
      <c r="D362" s="12" t="s">
        <v>795</v>
      </c>
      <c r="E362" s="12" t="s">
        <v>24</v>
      </c>
      <c r="F362" s="13">
        <f>Ведомственная!G456</f>
        <v>727.6</v>
      </c>
      <c r="G362" s="13">
        <f>Ведомственная!H456</f>
        <v>0</v>
      </c>
      <c r="H362" s="13">
        <f>Ведомственная!I456</f>
        <v>0</v>
      </c>
    </row>
    <row r="363" spans="2:8" ht="25.5">
      <c r="B363" s="11" t="s">
        <v>71</v>
      </c>
      <c r="C363" s="12" t="s">
        <v>482</v>
      </c>
      <c r="D363" s="12" t="s">
        <v>795</v>
      </c>
      <c r="E363" s="12" t="s">
        <v>72</v>
      </c>
      <c r="F363" s="13">
        <f>Ведомственная!G457</f>
        <v>496.9</v>
      </c>
      <c r="G363" s="13">
        <f>Ведомственная!H457</f>
        <v>0</v>
      </c>
      <c r="H363" s="13">
        <f>Ведомственная!I457</f>
        <v>0</v>
      </c>
    </row>
    <row r="364" spans="2:8" ht="25.5">
      <c r="B364" s="11" t="s">
        <v>19</v>
      </c>
      <c r="C364" s="12" t="s">
        <v>482</v>
      </c>
      <c r="D364" s="12" t="s">
        <v>528</v>
      </c>
      <c r="E364" s="12" t="s">
        <v>14</v>
      </c>
      <c r="F364" s="13">
        <f>F365+F366+F367</f>
        <v>2961.8</v>
      </c>
      <c r="G364" s="13">
        <f>G365+G366+G367</f>
        <v>2905.8</v>
      </c>
      <c r="H364" s="13">
        <f>H365+H366+H367</f>
        <v>2905.8</v>
      </c>
    </row>
    <row r="365" spans="2:8" ht="38.25">
      <c r="B365" s="11" t="s">
        <v>23</v>
      </c>
      <c r="C365" s="12" t="s">
        <v>482</v>
      </c>
      <c r="D365" s="12" t="s">
        <v>527</v>
      </c>
      <c r="E365" s="12" t="s">
        <v>24</v>
      </c>
      <c r="F365" s="13">
        <f>Ведомственная!G459</f>
        <v>2499.8000000000002</v>
      </c>
      <c r="G365" s="13">
        <f>Ведомственная!H459</f>
        <v>2499.8000000000002</v>
      </c>
      <c r="H365" s="13">
        <f>Ведомственная!I459</f>
        <v>2499.8000000000002</v>
      </c>
    </row>
    <row r="366" spans="2:8">
      <c r="B366" s="11" t="s">
        <v>43</v>
      </c>
      <c r="C366" s="12" t="s">
        <v>482</v>
      </c>
      <c r="D366" s="12" t="s">
        <v>527</v>
      </c>
      <c r="E366" s="12" t="s">
        <v>26</v>
      </c>
      <c r="F366" s="13">
        <f>Ведомственная!G460</f>
        <v>456</v>
      </c>
      <c r="G366" s="13">
        <f>Ведомственная!H460</f>
        <v>400</v>
      </c>
      <c r="H366" s="13">
        <f>Ведомственная!I460</f>
        <v>400</v>
      </c>
    </row>
    <row r="367" spans="2:8">
      <c r="B367" s="11" t="s">
        <v>33</v>
      </c>
      <c r="C367" s="12" t="s">
        <v>482</v>
      </c>
      <c r="D367" s="12" t="s">
        <v>527</v>
      </c>
      <c r="E367" s="12" t="s">
        <v>34</v>
      </c>
      <c r="F367" s="13">
        <f>Ведомственная!G461</f>
        <v>6</v>
      </c>
      <c r="G367" s="13">
        <f>Ведомственная!H461</f>
        <v>6</v>
      </c>
      <c r="H367" s="13">
        <f>Ведомственная!I461</f>
        <v>6</v>
      </c>
    </row>
    <row r="368" spans="2:8">
      <c r="B368" s="11" t="s">
        <v>483</v>
      </c>
      <c r="C368" s="12" t="s">
        <v>482</v>
      </c>
      <c r="D368" s="12" t="s">
        <v>530</v>
      </c>
      <c r="E368" s="12"/>
      <c r="F368" s="13">
        <f>F369+F370+F371+F372</f>
        <v>14075.5</v>
      </c>
      <c r="G368" s="13">
        <f>G369+G370+G371+G372</f>
        <v>15299</v>
      </c>
      <c r="H368" s="13">
        <f>H369+H370+H371+H372</f>
        <v>15299</v>
      </c>
    </row>
    <row r="369" spans="2:8" ht="38.25">
      <c r="B369" s="11" t="s">
        <v>23</v>
      </c>
      <c r="C369" s="12" t="s">
        <v>482</v>
      </c>
      <c r="D369" s="12" t="s">
        <v>530</v>
      </c>
      <c r="E369" s="12" t="s">
        <v>24</v>
      </c>
      <c r="F369" s="13">
        <f>Ведомственная!G463</f>
        <v>12629.4</v>
      </c>
      <c r="G369" s="13">
        <f>Ведомственная!H463</f>
        <v>13357</v>
      </c>
      <c r="H369" s="13">
        <f>Ведомственная!I463</f>
        <v>13357</v>
      </c>
    </row>
    <row r="370" spans="2:8">
      <c r="B370" s="11" t="s">
        <v>43</v>
      </c>
      <c r="C370" s="12" t="s">
        <v>482</v>
      </c>
      <c r="D370" s="12" t="s">
        <v>530</v>
      </c>
      <c r="E370" s="12" t="s">
        <v>26</v>
      </c>
      <c r="F370" s="13">
        <f>Ведомственная!G464</f>
        <v>1373.5</v>
      </c>
      <c r="G370" s="13">
        <f>Ведомственная!H464</f>
        <v>1372.5</v>
      </c>
      <c r="H370" s="13">
        <f>Ведомственная!I464</f>
        <v>1372.5</v>
      </c>
    </row>
    <row r="371" spans="2:8" ht="25.5">
      <c r="B371" s="11" t="s">
        <v>71</v>
      </c>
      <c r="C371" s="12" t="s">
        <v>482</v>
      </c>
      <c r="D371" s="12" t="s">
        <v>530</v>
      </c>
      <c r="E371" s="12" t="s">
        <v>72</v>
      </c>
      <c r="F371" s="13">
        <f>Ведомственная!G465</f>
        <v>67.599999999999994</v>
      </c>
      <c r="G371" s="13">
        <f>Ведомственная!H465</f>
        <v>564.5</v>
      </c>
      <c r="H371" s="13">
        <f>Ведомственная!I465</f>
        <v>564.5</v>
      </c>
    </row>
    <row r="372" spans="2:8">
      <c r="B372" s="11" t="s">
        <v>33</v>
      </c>
      <c r="C372" s="12" t="s">
        <v>482</v>
      </c>
      <c r="D372" s="12" t="s">
        <v>530</v>
      </c>
      <c r="E372" s="12" t="s">
        <v>34</v>
      </c>
      <c r="F372" s="13">
        <f>Ведомственная!G466</f>
        <v>5</v>
      </c>
      <c r="G372" s="13">
        <f>Ведомственная!H466</f>
        <v>5</v>
      </c>
      <c r="H372" s="13">
        <f>Ведомственная!I466</f>
        <v>5</v>
      </c>
    </row>
    <row r="373" spans="2:8">
      <c r="B373" s="9" t="s">
        <v>317</v>
      </c>
      <c r="C373" s="75" t="s">
        <v>318</v>
      </c>
      <c r="D373" s="12"/>
      <c r="E373" s="12"/>
      <c r="F373" s="10">
        <f>F374+F399</f>
        <v>23100.800000000003</v>
      </c>
      <c r="G373" s="10">
        <f>G374+G399</f>
        <v>26378</v>
      </c>
      <c r="H373" s="10">
        <f>H374+H399</f>
        <v>23658</v>
      </c>
    </row>
    <row r="374" spans="2:8">
      <c r="B374" s="9" t="s">
        <v>319</v>
      </c>
      <c r="C374" s="75" t="s">
        <v>320</v>
      </c>
      <c r="D374" s="75" t="s">
        <v>14</v>
      </c>
      <c r="E374" s="75" t="s">
        <v>14</v>
      </c>
      <c r="F374" s="10">
        <f>F375+F389+F396+F384</f>
        <v>20495.800000000003</v>
      </c>
      <c r="G374" s="10">
        <f t="shared" ref="G374:H374" si="53">G375+G389+G396+G384</f>
        <v>23876</v>
      </c>
      <c r="H374" s="10">
        <f t="shared" si="53"/>
        <v>21156</v>
      </c>
    </row>
    <row r="375" spans="2:8" ht="38.25" hidden="1">
      <c r="B375" s="27" t="s">
        <v>923</v>
      </c>
      <c r="C375" s="12" t="s">
        <v>320</v>
      </c>
      <c r="D375" s="12" t="s">
        <v>598</v>
      </c>
      <c r="E375" s="12"/>
      <c r="F375" s="13">
        <f>F376+F378+F380+F382</f>
        <v>0</v>
      </c>
      <c r="G375" s="13">
        <f t="shared" ref="G375:H375" si="54">G376+G378+G380+G382</f>
        <v>0</v>
      </c>
      <c r="H375" s="13">
        <f t="shared" si="54"/>
        <v>0</v>
      </c>
    </row>
    <row r="376" spans="2:8" ht="25.5" hidden="1">
      <c r="B376" s="46" t="s">
        <v>323</v>
      </c>
      <c r="C376" s="12" t="s">
        <v>320</v>
      </c>
      <c r="D376" s="12" t="s">
        <v>599</v>
      </c>
      <c r="E376" s="75"/>
      <c r="F376" s="13">
        <f t="shared" ref="F376:H376" si="55">F377</f>
        <v>0</v>
      </c>
      <c r="G376" s="13">
        <f t="shared" si="55"/>
        <v>0</v>
      </c>
      <c r="H376" s="13">
        <f t="shared" si="55"/>
        <v>0</v>
      </c>
    </row>
    <row r="377" spans="2:8" ht="25.5" hidden="1">
      <c r="B377" s="11" t="s">
        <v>71</v>
      </c>
      <c r="C377" s="12" t="s">
        <v>320</v>
      </c>
      <c r="D377" s="12" t="s">
        <v>599</v>
      </c>
      <c r="E377" s="12" t="s">
        <v>72</v>
      </c>
      <c r="F377" s="13">
        <f>Ведомственная!G297</f>
        <v>0</v>
      </c>
      <c r="G377" s="13">
        <f>Ведомственная!H297</f>
        <v>0</v>
      </c>
      <c r="H377" s="13">
        <f>Ведомственная!I297</f>
        <v>0</v>
      </c>
    </row>
    <row r="378" spans="2:8" hidden="1">
      <c r="B378" s="72" t="s">
        <v>763</v>
      </c>
      <c r="C378" s="12" t="s">
        <v>320</v>
      </c>
      <c r="D378" s="12" t="s">
        <v>764</v>
      </c>
      <c r="E378" s="12"/>
      <c r="F378" s="13">
        <f>F379</f>
        <v>0</v>
      </c>
      <c r="G378" s="13">
        <f>G379</f>
        <v>0</v>
      </c>
      <c r="H378" s="13">
        <f>H379</f>
        <v>0</v>
      </c>
    </row>
    <row r="379" spans="2:8" ht="25.5" hidden="1">
      <c r="B379" s="11" t="s">
        <v>71</v>
      </c>
      <c r="C379" s="12" t="s">
        <v>320</v>
      </c>
      <c r="D379" s="12" t="s">
        <v>764</v>
      </c>
      <c r="E379" s="12" t="s">
        <v>72</v>
      </c>
      <c r="F379" s="13">
        <f>Ведомственная!G299</f>
        <v>0</v>
      </c>
      <c r="G379" s="13">
        <f>Ведомственная!H299</f>
        <v>0</v>
      </c>
      <c r="H379" s="13">
        <f>Ведомственная!I299</f>
        <v>0</v>
      </c>
    </row>
    <row r="380" spans="2:8" hidden="1">
      <c r="B380" s="11" t="s">
        <v>822</v>
      </c>
      <c r="C380" s="12" t="s">
        <v>320</v>
      </c>
      <c r="D380" s="12" t="s">
        <v>825</v>
      </c>
      <c r="E380" s="12"/>
      <c r="F380" s="13">
        <f>F381</f>
        <v>0</v>
      </c>
      <c r="G380" s="13">
        <f t="shared" ref="G380:H380" si="56">G381</f>
        <v>0</v>
      </c>
      <c r="H380" s="13">
        <f t="shared" si="56"/>
        <v>0</v>
      </c>
    </row>
    <row r="381" spans="2:8" ht="25.5" hidden="1">
      <c r="B381" s="11" t="s">
        <v>71</v>
      </c>
      <c r="C381" s="12" t="s">
        <v>320</v>
      </c>
      <c r="D381" s="12" t="s">
        <v>825</v>
      </c>
      <c r="E381" s="12" t="s">
        <v>72</v>
      </c>
      <c r="F381" s="13">
        <f>Ведомственная!G301</f>
        <v>0</v>
      </c>
      <c r="G381" s="13">
        <f>Ведомственная!H301</f>
        <v>0</v>
      </c>
      <c r="H381" s="13">
        <f>Ведомственная!I301</f>
        <v>0</v>
      </c>
    </row>
    <row r="382" spans="2:8" hidden="1">
      <c r="B382" s="11" t="s">
        <v>823</v>
      </c>
      <c r="C382" s="12" t="s">
        <v>320</v>
      </c>
      <c r="D382" s="12" t="s">
        <v>826</v>
      </c>
      <c r="E382" s="12"/>
      <c r="F382" s="13">
        <f>F383</f>
        <v>0</v>
      </c>
      <c r="G382" s="13">
        <f t="shared" ref="G382:H382" si="57">G383</f>
        <v>0</v>
      </c>
      <c r="H382" s="13">
        <f t="shared" si="57"/>
        <v>0</v>
      </c>
    </row>
    <row r="383" spans="2:8" ht="25.5" hidden="1">
      <c r="B383" s="11" t="s">
        <v>71</v>
      </c>
      <c r="C383" s="12" t="s">
        <v>320</v>
      </c>
      <c r="D383" s="12" t="s">
        <v>826</v>
      </c>
      <c r="E383" s="12" t="s">
        <v>72</v>
      </c>
      <c r="F383" s="13">
        <f>Ведомственная!G303</f>
        <v>0</v>
      </c>
      <c r="G383" s="13">
        <f>Ведомственная!H303</f>
        <v>0</v>
      </c>
      <c r="H383" s="13">
        <f>Ведомственная!I303</f>
        <v>0</v>
      </c>
    </row>
    <row r="384" spans="2:8" ht="38.25">
      <c r="B384" s="11" t="s">
        <v>900</v>
      </c>
      <c r="C384" s="12" t="s">
        <v>320</v>
      </c>
      <c r="D384" s="12" t="s">
        <v>952</v>
      </c>
      <c r="E384" s="12"/>
      <c r="F384" s="13">
        <f>F385+F387</f>
        <v>600</v>
      </c>
      <c r="G384" s="13">
        <f t="shared" ref="G384:H384" si="58">G385+G387</f>
        <v>1400</v>
      </c>
      <c r="H384" s="13">
        <f t="shared" si="58"/>
        <v>1</v>
      </c>
    </row>
    <row r="385" spans="2:8" ht="25.5">
      <c r="B385" s="11" t="s">
        <v>901</v>
      </c>
      <c r="C385" s="12" t="s">
        <v>320</v>
      </c>
      <c r="D385" s="12" t="s">
        <v>953</v>
      </c>
      <c r="E385" s="12"/>
      <c r="F385" s="13">
        <f>F386</f>
        <v>600</v>
      </c>
      <c r="G385" s="13">
        <f t="shared" ref="G385:H385" si="59">G386</f>
        <v>0</v>
      </c>
      <c r="H385" s="13">
        <f t="shared" si="59"/>
        <v>0</v>
      </c>
    </row>
    <row r="386" spans="2:8">
      <c r="B386" s="11" t="s">
        <v>43</v>
      </c>
      <c r="C386" s="12" t="s">
        <v>320</v>
      </c>
      <c r="D386" s="12" t="s">
        <v>953</v>
      </c>
      <c r="E386" s="12" t="s">
        <v>26</v>
      </c>
      <c r="F386" s="13">
        <f>Ведомственная!G228</f>
        <v>600</v>
      </c>
      <c r="G386" s="13">
        <f>Ведомственная!H228</f>
        <v>0</v>
      </c>
      <c r="H386" s="13">
        <f>Ведомственная!I228</f>
        <v>0</v>
      </c>
    </row>
    <row r="387" spans="2:8" ht="25.5">
      <c r="B387" s="11" t="s">
        <v>902</v>
      </c>
      <c r="C387" s="12" t="s">
        <v>320</v>
      </c>
      <c r="D387" s="12" t="s">
        <v>954</v>
      </c>
      <c r="E387" s="12"/>
      <c r="F387" s="13">
        <f>F388</f>
        <v>0</v>
      </c>
      <c r="G387" s="13">
        <f t="shared" ref="G387:H387" si="60">G388</f>
        <v>1400</v>
      </c>
      <c r="H387" s="13">
        <f t="shared" si="60"/>
        <v>1</v>
      </c>
    </row>
    <row r="388" spans="2:8">
      <c r="B388" s="11" t="s">
        <v>43</v>
      </c>
      <c r="C388" s="12" t="s">
        <v>320</v>
      </c>
      <c r="D388" s="12" t="s">
        <v>954</v>
      </c>
      <c r="E388" s="12" t="s">
        <v>26</v>
      </c>
      <c r="F388" s="13">
        <f>Ведомственная!G230</f>
        <v>0</v>
      </c>
      <c r="G388" s="13">
        <f>Ведомственная!H230</f>
        <v>1400</v>
      </c>
      <c r="H388" s="13">
        <f>Ведомственная!I230</f>
        <v>1</v>
      </c>
    </row>
    <row r="389" spans="2:8" ht="25.5">
      <c r="B389" s="11" t="s">
        <v>924</v>
      </c>
      <c r="C389" s="12" t="s">
        <v>320</v>
      </c>
      <c r="D389" s="12" t="s">
        <v>600</v>
      </c>
      <c r="E389" s="12" t="s">
        <v>14</v>
      </c>
      <c r="F389" s="13">
        <f>F390+F392+F394</f>
        <v>19895.800000000003</v>
      </c>
      <c r="G389" s="13">
        <f>G390+G392+G394</f>
        <v>22476</v>
      </c>
      <c r="H389" s="13">
        <f>H390+H392+H394</f>
        <v>21155</v>
      </c>
    </row>
    <row r="390" spans="2:8" ht="25.5">
      <c r="B390" s="22" t="s">
        <v>288</v>
      </c>
      <c r="C390" s="12" t="s">
        <v>320</v>
      </c>
      <c r="D390" s="12" t="s">
        <v>601</v>
      </c>
      <c r="E390" s="12"/>
      <c r="F390" s="13">
        <f>F391</f>
        <v>17726.900000000001</v>
      </c>
      <c r="G390" s="13">
        <f>G391</f>
        <v>21376</v>
      </c>
      <c r="H390" s="13">
        <f>H391</f>
        <v>20055</v>
      </c>
    </row>
    <row r="391" spans="2:8" ht="25.5">
      <c r="B391" s="11" t="s">
        <v>71</v>
      </c>
      <c r="C391" s="12" t="s">
        <v>320</v>
      </c>
      <c r="D391" s="12" t="s">
        <v>601</v>
      </c>
      <c r="E391" s="12" t="s">
        <v>72</v>
      </c>
      <c r="F391" s="13">
        <f>Ведомственная!G306</f>
        <v>17726.900000000001</v>
      </c>
      <c r="G391" s="13">
        <f>Ведомственная!H306</f>
        <v>21376</v>
      </c>
      <c r="H391" s="13">
        <f>Ведомственная!I306</f>
        <v>20055</v>
      </c>
    </row>
    <row r="392" spans="2:8" ht="12.75" customHeight="1">
      <c r="B392" s="22" t="s">
        <v>290</v>
      </c>
      <c r="C392" s="12" t="s">
        <v>320</v>
      </c>
      <c r="D392" s="12" t="s">
        <v>602</v>
      </c>
      <c r="E392" s="12"/>
      <c r="F392" s="13">
        <f>F393</f>
        <v>1868.9</v>
      </c>
      <c r="G392" s="13">
        <f>G393</f>
        <v>800</v>
      </c>
      <c r="H392" s="13">
        <f>H393</f>
        <v>800</v>
      </c>
    </row>
    <row r="393" spans="2:8" ht="25.5">
      <c r="B393" s="11" t="s">
        <v>71</v>
      </c>
      <c r="C393" s="12" t="s">
        <v>320</v>
      </c>
      <c r="D393" s="12" t="s">
        <v>602</v>
      </c>
      <c r="E393" s="12" t="s">
        <v>329</v>
      </c>
      <c r="F393" s="13">
        <f>Ведомственная!G308</f>
        <v>1868.9</v>
      </c>
      <c r="G393" s="13">
        <f>Ведомственная!H308</f>
        <v>800</v>
      </c>
      <c r="H393" s="13">
        <f>Ведомственная!I308</f>
        <v>800</v>
      </c>
    </row>
    <row r="394" spans="2:8">
      <c r="B394" s="22" t="s">
        <v>292</v>
      </c>
      <c r="C394" s="12" t="s">
        <v>320</v>
      </c>
      <c r="D394" s="12" t="s">
        <v>603</v>
      </c>
      <c r="E394" s="12"/>
      <c r="F394" s="13">
        <f>F395</f>
        <v>300</v>
      </c>
      <c r="G394" s="13">
        <f>G395</f>
        <v>300</v>
      </c>
      <c r="H394" s="13">
        <f>H395</f>
        <v>300</v>
      </c>
    </row>
    <row r="395" spans="2:8" ht="25.5">
      <c r="B395" s="11" t="s">
        <v>71</v>
      </c>
      <c r="C395" s="12" t="s">
        <v>320</v>
      </c>
      <c r="D395" s="12" t="s">
        <v>603</v>
      </c>
      <c r="E395" s="12" t="s">
        <v>72</v>
      </c>
      <c r="F395" s="13">
        <f>Ведомственная!G310</f>
        <v>300</v>
      </c>
      <c r="G395" s="13">
        <f>Ведомственная!H310</f>
        <v>300</v>
      </c>
      <c r="H395" s="13">
        <f>Ведомственная!I310</f>
        <v>300</v>
      </c>
    </row>
    <row r="396" spans="2:8" hidden="1">
      <c r="B396" s="11" t="s">
        <v>241</v>
      </c>
      <c r="C396" s="12" t="s">
        <v>320</v>
      </c>
      <c r="D396" s="12" t="s">
        <v>530</v>
      </c>
      <c r="E396" s="12"/>
      <c r="F396" s="13">
        <f>F397+F398</f>
        <v>0</v>
      </c>
      <c r="G396" s="13">
        <f t="shared" ref="G396:H396" si="61">G397+G398</f>
        <v>0</v>
      </c>
      <c r="H396" s="13">
        <f t="shared" si="61"/>
        <v>0</v>
      </c>
    </row>
    <row r="397" spans="2:8" hidden="1">
      <c r="B397" s="11" t="s">
        <v>769</v>
      </c>
      <c r="C397" s="12" t="s">
        <v>320</v>
      </c>
      <c r="D397" s="12" t="s">
        <v>529</v>
      </c>
      <c r="E397" s="12" t="s">
        <v>211</v>
      </c>
      <c r="F397" s="13">
        <f>Ведомственная!G232</f>
        <v>0</v>
      </c>
      <c r="G397" s="13">
        <f>Ведомственная!H232</f>
        <v>0</v>
      </c>
      <c r="H397" s="13">
        <f>Ведомственная!I232</f>
        <v>0</v>
      </c>
    </row>
    <row r="398" spans="2:8" ht="25.5" hidden="1">
      <c r="B398" s="11" t="s">
        <v>333</v>
      </c>
      <c r="C398" s="12" t="s">
        <v>320</v>
      </c>
      <c r="D398" s="12" t="s">
        <v>530</v>
      </c>
      <c r="E398" s="12" t="s">
        <v>72</v>
      </c>
      <c r="F398" s="13">
        <f>Ведомственная!G312</f>
        <v>0</v>
      </c>
      <c r="G398" s="13">
        <f>Ведомственная!H312</f>
        <v>0</v>
      </c>
      <c r="H398" s="13">
        <f>Ведомственная!I312</f>
        <v>0</v>
      </c>
    </row>
    <row r="399" spans="2:8">
      <c r="B399" s="9" t="s">
        <v>334</v>
      </c>
      <c r="C399" s="75" t="s">
        <v>335</v>
      </c>
      <c r="D399" s="75"/>
      <c r="E399" s="75"/>
      <c r="F399" s="10">
        <f>F400+F403+F406</f>
        <v>2605</v>
      </c>
      <c r="G399" s="10">
        <f>G400+G403+G406</f>
        <v>2502</v>
      </c>
      <c r="H399" s="10">
        <f>H400+H403+H406</f>
        <v>2502</v>
      </c>
    </row>
    <row r="400" spans="2:8" ht="25.5">
      <c r="B400" s="27" t="s">
        <v>336</v>
      </c>
      <c r="C400" s="12" t="s">
        <v>335</v>
      </c>
      <c r="D400" s="12" t="s">
        <v>604</v>
      </c>
      <c r="E400" s="12"/>
      <c r="F400" s="13">
        <f t="shared" ref="F400:H401" si="62">F401</f>
        <v>100</v>
      </c>
      <c r="G400" s="13">
        <f t="shared" si="62"/>
        <v>0</v>
      </c>
      <c r="H400" s="13">
        <f t="shared" si="62"/>
        <v>0</v>
      </c>
    </row>
    <row r="401" spans="2:8" ht="25.5">
      <c r="B401" s="28" t="s">
        <v>339</v>
      </c>
      <c r="C401" s="12" t="s">
        <v>335</v>
      </c>
      <c r="D401" s="12" t="s">
        <v>605</v>
      </c>
      <c r="E401" s="12"/>
      <c r="F401" s="13">
        <f t="shared" si="62"/>
        <v>100</v>
      </c>
      <c r="G401" s="13">
        <f t="shared" si="62"/>
        <v>0</v>
      </c>
      <c r="H401" s="13">
        <f t="shared" si="62"/>
        <v>0</v>
      </c>
    </row>
    <row r="402" spans="2:8">
      <c r="B402" s="11" t="s">
        <v>43</v>
      </c>
      <c r="C402" s="12" t="s">
        <v>335</v>
      </c>
      <c r="D402" s="12" t="s">
        <v>605</v>
      </c>
      <c r="E402" s="12" t="s">
        <v>26</v>
      </c>
      <c r="F402" s="13">
        <f>Ведомственная!G316</f>
        <v>100</v>
      </c>
      <c r="G402" s="13">
        <f>Ведомственная!H316</f>
        <v>0</v>
      </c>
      <c r="H402" s="13">
        <f>Ведомственная!I316</f>
        <v>0</v>
      </c>
    </row>
    <row r="403" spans="2:8" ht="25.5">
      <c r="B403" s="11" t="s">
        <v>19</v>
      </c>
      <c r="C403" s="12" t="s">
        <v>335</v>
      </c>
      <c r="D403" s="12" t="s">
        <v>528</v>
      </c>
      <c r="E403" s="12"/>
      <c r="F403" s="13">
        <f>F404+F405</f>
        <v>2503</v>
      </c>
      <c r="G403" s="13">
        <f>G404+G405</f>
        <v>2500</v>
      </c>
      <c r="H403" s="13">
        <f>H404+H405</f>
        <v>2500</v>
      </c>
    </row>
    <row r="404" spans="2:8" ht="38.25">
      <c r="B404" s="11" t="s">
        <v>23</v>
      </c>
      <c r="C404" s="12" t="s">
        <v>335</v>
      </c>
      <c r="D404" s="12" t="s">
        <v>527</v>
      </c>
      <c r="E404" s="12" t="s">
        <v>341</v>
      </c>
      <c r="F404" s="13">
        <f>Ведомственная!G318</f>
        <v>2450</v>
      </c>
      <c r="G404" s="13">
        <f>Ведомственная!H318</f>
        <v>2450</v>
      </c>
      <c r="H404" s="13">
        <f>Ведомственная!I318</f>
        <v>2450</v>
      </c>
    </row>
    <row r="405" spans="2:8">
      <c r="B405" s="11" t="s">
        <v>43</v>
      </c>
      <c r="C405" s="12" t="s">
        <v>335</v>
      </c>
      <c r="D405" s="12" t="s">
        <v>527</v>
      </c>
      <c r="E405" s="12" t="s">
        <v>26</v>
      </c>
      <c r="F405" s="13">
        <f>Ведомственная!G319</f>
        <v>53</v>
      </c>
      <c r="G405" s="13">
        <f>Ведомственная!H319</f>
        <v>50</v>
      </c>
      <c r="H405" s="13">
        <f>Ведомственная!I319</f>
        <v>50</v>
      </c>
    </row>
    <row r="406" spans="2:8">
      <c r="B406" s="11" t="s">
        <v>241</v>
      </c>
      <c r="C406" s="12" t="s">
        <v>335</v>
      </c>
      <c r="D406" s="12" t="s">
        <v>529</v>
      </c>
      <c r="E406" s="12"/>
      <c r="F406" s="13">
        <f>F407</f>
        <v>2</v>
      </c>
      <c r="G406" s="13">
        <f>G407</f>
        <v>2</v>
      </c>
      <c r="H406" s="13">
        <f>H407</f>
        <v>2</v>
      </c>
    </row>
    <row r="407" spans="2:8">
      <c r="B407" s="11" t="s">
        <v>33</v>
      </c>
      <c r="C407" s="12" t="s">
        <v>335</v>
      </c>
      <c r="D407" s="12" t="s">
        <v>530</v>
      </c>
      <c r="E407" s="12" t="s">
        <v>34</v>
      </c>
      <c r="F407" s="13">
        <f>Ведомственная!G321</f>
        <v>2</v>
      </c>
      <c r="G407" s="13">
        <f>Ведомственная!H321</f>
        <v>2</v>
      </c>
      <c r="H407" s="13">
        <f>Ведомственная!I321</f>
        <v>2</v>
      </c>
    </row>
    <row r="408" spans="2:8">
      <c r="B408" s="9" t="s">
        <v>237</v>
      </c>
      <c r="C408" s="75" t="s">
        <v>238</v>
      </c>
      <c r="D408" s="75" t="s">
        <v>14</v>
      </c>
      <c r="E408" s="75" t="s">
        <v>14</v>
      </c>
      <c r="F408" s="10">
        <f>F409+F412+F416+F424</f>
        <v>22611.200000000001</v>
      </c>
      <c r="G408" s="10">
        <f>G409+G412+G416+G424</f>
        <v>24463.9</v>
      </c>
      <c r="H408" s="10">
        <f>H409+H412+H416+H424</f>
        <v>21395.3</v>
      </c>
    </row>
    <row r="409" spans="2:8">
      <c r="B409" s="9" t="s">
        <v>239</v>
      </c>
      <c r="C409" s="75" t="s">
        <v>240</v>
      </c>
      <c r="D409" s="75"/>
      <c r="E409" s="75" t="s">
        <v>14</v>
      </c>
      <c r="F409" s="10">
        <f t="shared" ref="F409:H410" si="63">F410</f>
        <v>800</v>
      </c>
      <c r="G409" s="10">
        <f t="shared" si="63"/>
        <v>800</v>
      </c>
      <c r="H409" s="10">
        <f t="shared" si="63"/>
        <v>800</v>
      </c>
    </row>
    <row r="410" spans="2:8">
      <c r="B410" s="11" t="s">
        <v>241</v>
      </c>
      <c r="C410" s="12" t="s">
        <v>240</v>
      </c>
      <c r="D410" s="12" t="s">
        <v>529</v>
      </c>
      <c r="E410" s="12"/>
      <c r="F410" s="13">
        <f t="shared" si="63"/>
        <v>800</v>
      </c>
      <c r="G410" s="13">
        <f t="shared" si="63"/>
        <v>800</v>
      </c>
      <c r="H410" s="13">
        <f t="shared" si="63"/>
        <v>800</v>
      </c>
    </row>
    <row r="411" spans="2:8">
      <c r="B411" s="11" t="s">
        <v>63</v>
      </c>
      <c r="C411" s="12" t="s">
        <v>240</v>
      </c>
      <c r="D411" s="12" t="s">
        <v>530</v>
      </c>
      <c r="E411" s="12" t="s">
        <v>64</v>
      </c>
      <c r="F411" s="13">
        <f>Ведомственная!G236</f>
        <v>800</v>
      </c>
      <c r="G411" s="13">
        <f>Ведомственная!H236</f>
        <v>800</v>
      </c>
      <c r="H411" s="13">
        <f>Ведомственная!I236</f>
        <v>800</v>
      </c>
    </row>
    <row r="412" spans="2:8">
      <c r="B412" s="9" t="s">
        <v>244</v>
      </c>
      <c r="C412" s="75" t="s">
        <v>245</v>
      </c>
      <c r="D412" s="75"/>
      <c r="E412" s="75"/>
      <c r="F412" s="10">
        <f>F413</f>
        <v>9617.7000000000007</v>
      </c>
      <c r="G412" s="10">
        <f>G413</f>
        <v>11450.4</v>
      </c>
      <c r="H412" s="10">
        <f>H413</f>
        <v>8470.7999999999993</v>
      </c>
    </row>
    <row r="413" spans="2:8">
      <c r="B413" s="11" t="s">
        <v>90</v>
      </c>
      <c r="C413" s="12" t="s">
        <v>245</v>
      </c>
      <c r="D413" s="12" t="s">
        <v>530</v>
      </c>
      <c r="E413" s="12"/>
      <c r="F413" s="13">
        <f>F414+F415</f>
        <v>9617.7000000000007</v>
      </c>
      <c r="G413" s="13">
        <f>G414+G415</f>
        <v>11450.4</v>
      </c>
      <c r="H413" s="13">
        <f>H414+H415</f>
        <v>8470.7999999999993</v>
      </c>
    </row>
    <row r="414" spans="2:8">
      <c r="B414" s="11" t="s">
        <v>43</v>
      </c>
      <c r="C414" s="12" t="s">
        <v>245</v>
      </c>
      <c r="D414" s="12" t="s">
        <v>530</v>
      </c>
      <c r="E414" s="12" t="s">
        <v>26</v>
      </c>
      <c r="F414" s="13">
        <f>Ведомственная!G239</f>
        <v>55.5</v>
      </c>
      <c r="G414" s="13">
        <f>Ведомственная!H239</f>
        <v>73.599999999999994</v>
      </c>
      <c r="H414" s="13">
        <f>Ведомственная!I239</f>
        <v>44</v>
      </c>
    </row>
    <row r="415" spans="2:8">
      <c r="B415" s="11" t="s">
        <v>248</v>
      </c>
      <c r="C415" s="12" t="s">
        <v>245</v>
      </c>
      <c r="D415" s="12" t="s">
        <v>530</v>
      </c>
      <c r="E415" s="12" t="s">
        <v>64</v>
      </c>
      <c r="F415" s="13">
        <f>Ведомственная!G240+Ведомственная!G325+Ведомственная!G470</f>
        <v>9562.2000000000007</v>
      </c>
      <c r="G415" s="13">
        <f>Ведомственная!H240+Ведомственная!H325+Ведомственная!H470</f>
        <v>11376.8</v>
      </c>
      <c r="H415" s="13">
        <f>Ведомственная!I240+Ведомственная!I325+Ведомственная!I470</f>
        <v>8426.7999999999993</v>
      </c>
    </row>
    <row r="416" spans="2:8" s="40" customFormat="1">
      <c r="B416" s="9" t="s">
        <v>249</v>
      </c>
      <c r="C416" s="75" t="s">
        <v>250</v>
      </c>
      <c r="D416" s="75"/>
      <c r="E416" s="75"/>
      <c r="F416" s="10">
        <f>F417+F420</f>
        <v>11421.5</v>
      </c>
      <c r="G416" s="10">
        <f>G417+G420</f>
        <v>11421.5</v>
      </c>
      <c r="H416" s="10">
        <f>H417+H420</f>
        <v>11421.5</v>
      </c>
    </row>
    <row r="417" spans="2:8" s="40" customFormat="1" ht="25.5" hidden="1">
      <c r="B417" s="27" t="s">
        <v>345</v>
      </c>
      <c r="C417" s="12" t="s">
        <v>250</v>
      </c>
      <c r="D417" s="12" t="s">
        <v>607</v>
      </c>
      <c r="E417" s="12"/>
      <c r="F417" s="13">
        <f t="shared" ref="F417:H418" si="64">F418</f>
        <v>0</v>
      </c>
      <c r="G417" s="13">
        <f t="shared" si="64"/>
        <v>0</v>
      </c>
      <c r="H417" s="13">
        <f t="shared" si="64"/>
        <v>0</v>
      </c>
    </row>
    <row r="418" spans="2:8" s="40" customFormat="1" ht="25.5" hidden="1">
      <c r="B418" s="11" t="s">
        <v>347</v>
      </c>
      <c r="C418" s="12" t="s">
        <v>250</v>
      </c>
      <c r="D418" s="12" t="s">
        <v>608</v>
      </c>
      <c r="E418" s="12"/>
      <c r="F418" s="13">
        <f t="shared" si="64"/>
        <v>0</v>
      </c>
      <c r="G418" s="13">
        <f t="shared" si="64"/>
        <v>0</v>
      </c>
      <c r="H418" s="13">
        <f t="shared" si="64"/>
        <v>0</v>
      </c>
    </row>
    <row r="419" spans="2:8" s="40" customFormat="1" hidden="1">
      <c r="B419" s="11" t="s">
        <v>606</v>
      </c>
      <c r="C419" s="12" t="s">
        <v>250</v>
      </c>
      <c r="D419" s="12" t="s">
        <v>608</v>
      </c>
      <c r="E419" s="12" t="s">
        <v>64</v>
      </c>
      <c r="F419" s="13">
        <f>Ведомственная!G329</f>
        <v>0</v>
      </c>
      <c r="G419" s="13">
        <f>Ведомственная!H329</f>
        <v>0</v>
      </c>
      <c r="H419" s="13">
        <f>Ведомственная!I329</f>
        <v>0</v>
      </c>
    </row>
    <row r="420" spans="2:8" s="40" customFormat="1">
      <c r="B420" s="11" t="s">
        <v>90</v>
      </c>
      <c r="C420" s="12" t="s">
        <v>250</v>
      </c>
      <c r="D420" s="12" t="s">
        <v>529</v>
      </c>
      <c r="E420" s="12"/>
      <c r="F420" s="13">
        <f>F421</f>
        <v>11421.5</v>
      </c>
      <c r="G420" s="13">
        <f>G421</f>
        <v>11421.5</v>
      </c>
      <c r="H420" s="13">
        <f>H421</f>
        <v>11421.5</v>
      </c>
    </row>
    <row r="421" spans="2:8" ht="63.75">
      <c r="B421" s="20" t="s">
        <v>251</v>
      </c>
      <c r="C421" s="12" t="s">
        <v>250</v>
      </c>
      <c r="D421" s="12" t="s">
        <v>530</v>
      </c>
      <c r="E421" s="12"/>
      <c r="F421" s="13">
        <f>F422+F423</f>
        <v>11421.5</v>
      </c>
      <c r="G421" s="13">
        <f>G422+G423</f>
        <v>11421.5</v>
      </c>
      <c r="H421" s="13">
        <f>H422+H423</f>
        <v>11421.5</v>
      </c>
    </row>
    <row r="422" spans="2:8">
      <c r="B422" s="11" t="s">
        <v>43</v>
      </c>
      <c r="C422" s="12" t="s">
        <v>250</v>
      </c>
      <c r="D422" s="12" t="s">
        <v>530</v>
      </c>
      <c r="E422" s="12" t="s">
        <v>26</v>
      </c>
      <c r="F422" s="13">
        <f>Ведомственная!G473</f>
        <v>20</v>
      </c>
      <c r="G422" s="13">
        <f>Ведомственная!H473</f>
        <v>20</v>
      </c>
      <c r="H422" s="13">
        <f>Ведомственная!I473</f>
        <v>20</v>
      </c>
    </row>
    <row r="423" spans="2:8">
      <c r="B423" s="22" t="s">
        <v>63</v>
      </c>
      <c r="C423" s="12" t="s">
        <v>250</v>
      </c>
      <c r="D423" s="12" t="s">
        <v>530</v>
      </c>
      <c r="E423" s="12" t="s">
        <v>64</v>
      </c>
      <c r="F423" s="13">
        <f>Ведомственная!G474+Ведомственная!G244</f>
        <v>11401.5</v>
      </c>
      <c r="G423" s="13">
        <f>Ведомственная!H474+Ведомственная!H244</f>
        <v>11401.5</v>
      </c>
      <c r="H423" s="13">
        <f>Ведомственная!I474+Ведомственная!I244</f>
        <v>11401.5</v>
      </c>
    </row>
    <row r="424" spans="2:8">
      <c r="B424" s="9" t="s">
        <v>252</v>
      </c>
      <c r="C424" s="75" t="s">
        <v>253</v>
      </c>
      <c r="D424" s="12"/>
      <c r="E424" s="12"/>
      <c r="F424" s="10">
        <f>F425</f>
        <v>772</v>
      </c>
      <c r="G424" s="10">
        <f>G425</f>
        <v>792</v>
      </c>
      <c r="H424" s="10">
        <f>H425</f>
        <v>703</v>
      </c>
    </row>
    <row r="425" spans="2:8">
      <c r="B425" s="11" t="s">
        <v>90</v>
      </c>
      <c r="C425" s="12" t="s">
        <v>253</v>
      </c>
      <c r="D425" s="12" t="s">
        <v>530</v>
      </c>
      <c r="E425" s="12"/>
      <c r="F425" s="13">
        <f>F426+F427</f>
        <v>772</v>
      </c>
      <c r="G425" s="13">
        <f>G426+G427</f>
        <v>792</v>
      </c>
      <c r="H425" s="13">
        <f>H426+H427</f>
        <v>703</v>
      </c>
    </row>
    <row r="426" spans="2:8" ht="38.25">
      <c r="B426" s="11" t="s">
        <v>23</v>
      </c>
      <c r="C426" s="12" t="s">
        <v>253</v>
      </c>
      <c r="D426" s="12" t="s">
        <v>529</v>
      </c>
      <c r="E426" s="12" t="s">
        <v>24</v>
      </c>
      <c r="F426" s="13">
        <f>Ведомственная!G247</f>
        <v>749</v>
      </c>
      <c r="G426" s="13">
        <f>Ведомственная!H247</f>
        <v>749</v>
      </c>
      <c r="H426" s="13">
        <f>Ведомственная!I247</f>
        <v>682</v>
      </c>
    </row>
    <row r="427" spans="2:8">
      <c r="B427" s="11" t="s">
        <v>43</v>
      </c>
      <c r="C427" s="12" t="s">
        <v>253</v>
      </c>
      <c r="D427" s="12" t="s">
        <v>529</v>
      </c>
      <c r="E427" s="12" t="s">
        <v>26</v>
      </c>
      <c r="F427" s="13">
        <f>Ведомственная!G248</f>
        <v>23</v>
      </c>
      <c r="G427" s="13">
        <f>Ведомственная!H248</f>
        <v>43</v>
      </c>
      <c r="H427" s="13">
        <f>Ведомственная!I248</f>
        <v>21</v>
      </c>
    </row>
    <row r="428" spans="2:8">
      <c r="B428" s="9" t="s">
        <v>254</v>
      </c>
      <c r="C428" s="75" t="s">
        <v>255</v>
      </c>
      <c r="D428" s="75"/>
      <c r="E428" s="75"/>
      <c r="F428" s="10">
        <f t="shared" ref="F428:H428" si="65">F429</f>
        <v>400</v>
      </c>
      <c r="G428" s="10">
        <f t="shared" si="65"/>
        <v>369.2</v>
      </c>
      <c r="H428" s="10">
        <f t="shared" si="65"/>
        <v>369.2</v>
      </c>
    </row>
    <row r="429" spans="2:8">
      <c r="B429" s="9" t="s">
        <v>256</v>
      </c>
      <c r="C429" s="75" t="s">
        <v>257</v>
      </c>
      <c r="D429" s="75"/>
      <c r="E429" s="75"/>
      <c r="F429" s="10">
        <f>F430+F438</f>
        <v>400</v>
      </c>
      <c r="G429" s="10">
        <f t="shared" ref="G429:H429" si="66">G430+G438</f>
        <v>369.2</v>
      </c>
      <c r="H429" s="10">
        <f t="shared" si="66"/>
        <v>369.2</v>
      </c>
    </row>
    <row r="430" spans="2:8" ht="25.5">
      <c r="B430" s="27" t="s">
        <v>925</v>
      </c>
      <c r="C430" s="12" t="s">
        <v>257</v>
      </c>
      <c r="D430" s="12" t="s">
        <v>609</v>
      </c>
      <c r="E430" s="12"/>
      <c r="F430" s="13">
        <f>F431+F434+F436</f>
        <v>400</v>
      </c>
      <c r="G430" s="13">
        <f>G431+G434+G436</f>
        <v>369.2</v>
      </c>
      <c r="H430" s="13">
        <f>H431+H434+H436</f>
        <v>369.2</v>
      </c>
    </row>
    <row r="431" spans="2:8" ht="25.5">
      <c r="B431" s="11" t="s">
        <v>355</v>
      </c>
      <c r="C431" s="12" t="s">
        <v>257</v>
      </c>
      <c r="D431" s="12" t="s">
        <v>610</v>
      </c>
      <c r="E431" s="12"/>
      <c r="F431" s="13">
        <f>F432+F433</f>
        <v>289.2</v>
      </c>
      <c r="G431" s="13">
        <f>G432+G433</f>
        <v>289.2</v>
      </c>
      <c r="H431" s="13">
        <f>H432+H433</f>
        <v>289.2</v>
      </c>
    </row>
    <row r="432" spans="2:8" ht="38.25">
      <c r="B432" s="11" t="s">
        <v>23</v>
      </c>
      <c r="C432" s="12" t="s">
        <v>257</v>
      </c>
      <c r="D432" s="12" t="s">
        <v>610</v>
      </c>
      <c r="E432" s="12" t="s">
        <v>24</v>
      </c>
      <c r="F432" s="13">
        <f>Ведомственная!G334</f>
        <v>219.2</v>
      </c>
      <c r="G432" s="13">
        <f>Ведомственная!H334</f>
        <v>219.2</v>
      </c>
      <c r="H432" s="13">
        <f>Ведомственная!I334</f>
        <v>219.2</v>
      </c>
    </row>
    <row r="433" spans="2:8">
      <c r="B433" s="11" t="s">
        <v>43</v>
      </c>
      <c r="C433" s="12" t="s">
        <v>257</v>
      </c>
      <c r="D433" s="12" t="s">
        <v>610</v>
      </c>
      <c r="E433" s="12" t="s">
        <v>26</v>
      </c>
      <c r="F433" s="13">
        <f>Ведомственная!G335</f>
        <v>70</v>
      </c>
      <c r="G433" s="13">
        <f>Ведомственная!H335</f>
        <v>70</v>
      </c>
      <c r="H433" s="13">
        <f>Ведомственная!I335</f>
        <v>70</v>
      </c>
    </row>
    <row r="434" spans="2:8" ht="25.5">
      <c r="B434" s="11" t="s">
        <v>357</v>
      </c>
      <c r="C434" s="12" t="s">
        <v>257</v>
      </c>
      <c r="D434" s="12" t="s">
        <v>611</v>
      </c>
      <c r="E434" s="12"/>
      <c r="F434" s="13">
        <f>F435</f>
        <v>30</v>
      </c>
      <c r="G434" s="13">
        <f>G435</f>
        <v>30</v>
      </c>
      <c r="H434" s="13">
        <f>H435</f>
        <v>30</v>
      </c>
    </row>
    <row r="435" spans="2:8">
      <c r="B435" s="11" t="s">
        <v>43</v>
      </c>
      <c r="C435" s="12" t="s">
        <v>257</v>
      </c>
      <c r="D435" s="12" t="s">
        <v>611</v>
      </c>
      <c r="E435" s="12" t="s">
        <v>26</v>
      </c>
      <c r="F435" s="13">
        <f>Ведомственная!G337</f>
        <v>30</v>
      </c>
      <c r="G435" s="13">
        <f>Ведомственная!H337</f>
        <v>30</v>
      </c>
      <c r="H435" s="13">
        <f>Ведомственная!I337</f>
        <v>30</v>
      </c>
    </row>
    <row r="436" spans="2:8" ht="12.75" customHeight="1">
      <c r="B436" s="11" t="s">
        <v>359</v>
      </c>
      <c r="C436" s="12" t="s">
        <v>257</v>
      </c>
      <c r="D436" s="12" t="s">
        <v>612</v>
      </c>
      <c r="E436" s="12"/>
      <c r="F436" s="13">
        <f>F437</f>
        <v>80.8</v>
      </c>
      <c r="G436" s="13">
        <f>G437</f>
        <v>50</v>
      </c>
      <c r="H436" s="13">
        <f>H437</f>
        <v>50</v>
      </c>
    </row>
    <row r="437" spans="2:8">
      <c r="B437" s="11" t="s">
        <v>43</v>
      </c>
      <c r="C437" s="12" t="s">
        <v>257</v>
      </c>
      <c r="D437" s="12" t="s">
        <v>612</v>
      </c>
      <c r="E437" s="12" t="s">
        <v>26</v>
      </c>
      <c r="F437" s="13">
        <f>Ведомственная!G339</f>
        <v>80.8</v>
      </c>
      <c r="G437" s="13">
        <f>Ведомственная!H339</f>
        <v>50</v>
      </c>
      <c r="H437" s="13">
        <f>Ведомственная!I339</f>
        <v>50</v>
      </c>
    </row>
    <row r="438" spans="2:8" hidden="1">
      <c r="B438" s="11" t="s">
        <v>241</v>
      </c>
      <c r="C438" s="12" t="s">
        <v>257</v>
      </c>
      <c r="D438" s="12" t="s">
        <v>530</v>
      </c>
      <c r="E438" s="12"/>
      <c r="F438" s="13">
        <f>F439</f>
        <v>0</v>
      </c>
      <c r="G438" s="13">
        <f>G439</f>
        <v>0</v>
      </c>
      <c r="H438" s="13">
        <f>H439</f>
        <v>0</v>
      </c>
    </row>
    <row r="439" spans="2:8" hidden="1">
      <c r="B439" s="11" t="s">
        <v>769</v>
      </c>
      <c r="C439" s="12" t="s">
        <v>257</v>
      </c>
      <c r="D439" s="12" t="s">
        <v>530</v>
      </c>
      <c r="E439" s="12" t="s">
        <v>211</v>
      </c>
      <c r="F439" s="13">
        <f>Ведомственная!G252</f>
        <v>0</v>
      </c>
      <c r="G439" s="13">
        <f>Ведомственная!H252</f>
        <v>0</v>
      </c>
      <c r="H439" s="13">
        <f>Ведомственная!I252</f>
        <v>0</v>
      </c>
    </row>
    <row r="440" spans="2:8">
      <c r="B440" s="9" t="s">
        <v>258</v>
      </c>
      <c r="C440" s="75" t="s">
        <v>259</v>
      </c>
      <c r="D440" s="75"/>
      <c r="E440" s="75"/>
      <c r="F440" s="10">
        <f>F441+F444</f>
        <v>1745.3</v>
      </c>
      <c r="G440" s="10">
        <f>G441+G444</f>
        <v>1745.3</v>
      </c>
      <c r="H440" s="10">
        <f>H441+H444</f>
        <v>1745.3</v>
      </c>
    </row>
    <row r="441" spans="2:8">
      <c r="B441" s="9" t="s">
        <v>260</v>
      </c>
      <c r="C441" s="75" t="s">
        <v>261</v>
      </c>
      <c r="D441" s="75"/>
      <c r="E441" s="75"/>
      <c r="F441" s="10">
        <f t="shared" ref="F441:H442" si="67">F442</f>
        <v>1745.3</v>
      </c>
      <c r="G441" s="10">
        <f t="shared" si="67"/>
        <v>1745.3</v>
      </c>
      <c r="H441" s="10">
        <f t="shared" si="67"/>
        <v>1745.3</v>
      </c>
    </row>
    <row r="442" spans="2:8">
      <c r="B442" s="22" t="s">
        <v>241</v>
      </c>
      <c r="C442" s="12" t="s">
        <v>261</v>
      </c>
      <c r="D442" s="12" t="s">
        <v>530</v>
      </c>
      <c r="E442" s="12"/>
      <c r="F442" s="13">
        <f t="shared" si="67"/>
        <v>1745.3</v>
      </c>
      <c r="G442" s="13">
        <f t="shared" si="67"/>
        <v>1745.3</v>
      </c>
      <c r="H442" s="13">
        <f t="shared" si="67"/>
        <v>1745.3</v>
      </c>
    </row>
    <row r="443" spans="2:8" ht="25.5">
      <c r="B443" s="11" t="s">
        <v>71</v>
      </c>
      <c r="C443" s="12" t="s">
        <v>261</v>
      </c>
      <c r="D443" s="12" t="s">
        <v>530</v>
      </c>
      <c r="E443" s="12" t="s">
        <v>72</v>
      </c>
      <c r="F443" s="13">
        <f>Ведомственная!G256</f>
        <v>1745.3</v>
      </c>
      <c r="G443" s="13">
        <f>Ведомственная!H256</f>
        <v>1745.3</v>
      </c>
      <c r="H443" s="13">
        <f>Ведомственная!I256</f>
        <v>1745.3</v>
      </c>
    </row>
    <row r="444" spans="2:8" hidden="1">
      <c r="B444" s="45" t="s">
        <v>269</v>
      </c>
      <c r="C444" s="75" t="s">
        <v>270</v>
      </c>
      <c r="D444" s="12"/>
      <c r="E444" s="12"/>
      <c r="F444" s="10">
        <f t="shared" ref="F444:H445" si="68">F445</f>
        <v>0</v>
      </c>
      <c r="G444" s="10">
        <f t="shared" si="68"/>
        <v>0</v>
      </c>
      <c r="H444" s="10">
        <f t="shared" si="68"/>
        <v>0</v>
      </c>
    </row>
    <row r="445" spans="2:8" hidden="1">
      <c r="B445" s="11" t="s">
        <v>241</v>
      </c>
      <c r="C445" s="12" t="s">
        <v>270</v>
      </c>
      <c r="D445" s="12" t="s">
        <v>530</v>
      </c>
      <c r="E445" s="75"/>
      <c r="F445" s="13">
        <f t="shared" si="68"/>
        <v>0</v>
      </c>
      <c r="G445" s="13">
        <f t="shared" si="68"/>
        <v>0</v>
      </c>
      <c r="H445" s="13">
        <f t="shared" si="68"/>
        <v>0</v>
      </c>
    </row>
    <row r="446" spans="2:8" hidden="1">
      <c r="B446" s="11" t="s">
        <v>43</v>
      </c>
      <c r="C446" s="12" t="s">
        <v>270</v>
      </c>
      <c r="D446" s="12" t="s">
        <v>530</v>
      </c>
      <c r="E446" s="12" t="s">
        <v>26</v>
      </c>
      <c r="F446" s="13">
        <f>Ведомственная!G259</f>
        <v>0</v>
      </c>
      <c r="G446" s="13">
        <f>Ведомственная!H259</f>
        <v>0</v>
      </c>
      <c r="H446" s="13">
        <f>Ведомственная!I259</f>
        <v>0</v>
      </c>
    </row>
    <row r="447" spans="2:8">
      <c r="B447" s="26" t="s">
        <v>273</v>
      </c>
      <c r="C447" s="75" t="s">
        <v>274</v>
      </c>
      <c r="D447" s="75"/>
      <c r="E447" s="75"/>
      <c r="F447" s="10">
        <f t="shared" ref="F447:H449" si="69">F448</f>
        <v>1174</v>
      </c>
      <c r="G447" s="10">
        <f t="shared" si="69"/>
        <v>500</v>
      </c>
      <c r="H447" s="10">
        <f t="shared" si="69"/>
        <v>500</v>
      </c>
    </row>
    <row r="448" spans="2:8">
      <c r="B448" s="26" t="s">
        <v>275</v>
      </c>
      <c r="C448" s="75" t="s">
        <v>276</v>
      </c>
      <c r="D448" s="75"/>
      <c r="E448" s="75"/>
      <c r="F448" s="10">
        <f t="shared" si="69"/>
        <v>1174</v>
      </c>
      <c r="G448" s="10">
        <f t="shared" si="69"/>
        <v>500</v>
      </c>
      <c r="H448" s="10">
        <f t="shared" si="69"/>
        <v>500</v>
      </c>
    </row>
    <row r="449" spans="2:8">
      <c r="B449" s="11" t="s">
        <v>241</v>
      </c>
      <c r="C449" s="12" t="s">
        <v>276</v>
      </c>
      <c r="D449" s="12" t="s">
        <v>530</v>
      </c>
      <c r="E449" s="12"/>
      <c r="F449" s="13">
        <f t="shared" si="69"/>
        <v>1174</v>
      </c>
      <c r="G449" s="13">
        <f t="shared" si="69"/>
        <v>500</v>
      </c>
      <c r="H449" s="13">
        <f t="shared" si="69"/>
        <v>500</v>
      </c>
    </row>
    <row r="450" spans="2:8">
      <c r="B450" s="11" t="s">
        <v>279</v>
      </c>
      <c r="C450" s="12" t="s">
        <v>276</v>
      </c>
      <c r="D450" s="12" t="s">
        <v>530</v>
      </c>
      <c r="E450" s="12" t="s">
        <v>280</v>
      </c>
      <c r="F450" s="13">
        <f>Ведомственная!G263</f>
        <v>1174</v>
      </c>
      <c r="G450" s="13">
        <f>Ведомственная!H263</f>
        <v>500</v>
      </c>
      <c r="H450" s="13">
        <f>Ведомственная!I263</f>
        <v>500</v>
      </c>
    </row>
    <row r="451" spans="2:8" ht="25.5">
      <c r="B451" s="9" t="s">
        <v>503</v>
      </c>
      <c r="C451" s="75" t="s">
        <v>504</v>
      </c>
      <c r="D451" s="12"/>
      <c r="E451" s="12"/>
      <c r="F451" s="10">
        <f t="shared" ref="F451:H452" si="70">F452</f>
        <v>19055.599999999999</v>
      </c>
      <c r="G451" s="10">
        <f t="shared" si="70"/>
        <v>18865</v>
      </c>
      <c r="H451" s="10">
        <f t="shared" si="70"/>
        <v>18865</v>
      </c>
    </row>
    <row r="452" spans="2:8">
      <c r="B452" s="9" t="s">
        <v>505</v>
      </c>
      <c r="C452" s="75" t="s">
        <v>506</v>
      </c>
      <c r="D452" s="12"/>
      <c r="E452" s="12"/>
      <c r="F452" s="10">
        <f t="shared" si="70"/>
        <v>19055.599999999999</v>
      </c>
      <c r="G452" s="10">
        <f t="shared" si="70"/>
        <v>18865</v>
      </c>
      <c r="H452" s="10">
        <f t="shared" si="70"/>
        <v>18865</v>
      </c>
    </row>
    <row r="453" spans="2:8">
      <c r="B453" s="11" t="s">
        <v>241</v>
      </c>
      <c r="C453" s="12" t="s">
        <v>506</v>
      </c>
      <c r="D453" s="12" t="s">
        <v>530</v>
      </c>
      <c r="E453" s="12"/>
      <c r="F453" s="13">
        <f>F454</f>
        <v>19055.599999999999</v>
      </c>
      <c r="G453" s="13">
        <f>G454</f>
        <v>18865</v>
      </c>
      <c r="H453" s="13">
        <f>H454</f>
        <v>18865</v>
      </c>
    </row>
    <row r="454" spans="2:8">
      <c r="B454" s="11" t="s">
        <v>511</v>
      </c>
      <c r="C454" s="12" t="s">
        <v>506</v>
      </c>
      <c r="D454" s="12" t="s">
        <v>530</v>
      </c>
      <c r="E454" s="12" t="s">
        <v>211</v>
      </c>
      <c r="F454" s="13">
        <f>Ведомственная!G489</f>
        <v>19055.599999999999</v>
      </c>
      <c r="G454" s="13">
        <f>Ведомственная!H489</f>
        <v>18865</v>
      </c>
      <c r="H454" s="13">
        <f>Ведомственная!I489</f>
        <v>18865</v>
      </c>
    </row>
    <row r="455" spans="2:8">
      <c r="B455" s="9" t="s">
        <v>520</v>
      </c>
      <c r="C455" s="41"/>
      <c r="D455" s="75"/>
      <c r="E455" s="75"/>
      <c r="F455" s="10">
        <f>F7+F48+F75+F126+F194+F203+F373+F408+F428+F440+F447+F451</f>
        <v>576557.6</v>
      </c>
      <c r="G455" s="10">
        <f t="shared" ref="G455:H455" si="71">G7+G48+G75+G126+G194+G203+G373+G408+G428+G440+G447+G451</f>
        <v>518538.6</v>
      </c>
      <c r="H455" s="10">
        <f t="shared" si="71"/>
        <v>491088.39999999997</v>
      </c>
    </row>
    <row r="456" spans="2:8">
      <c r="B456" s="9" t="s">
        <v>521</v>
      </c>
      <c r="C456" s="41"/>
      <c r="D456" s="75"/>
      <c r="E456" s="75"/>
      <c r="F456" s="10">
        <f>Ведомственная!G501</f>
        <v>5500</v>
      </c>
      <c r="G456" s="10">
        <f>Ведомственная!H501</f>
        <v>0</v>
      </c>
      <c r="H456" s="10">
        <f>Ведомственная!I501</f>
        <v>0</v>
      </c>
    </row>
    <row r="457" spans="2:8">
      <c r="B457" s="9" t="s">
        <v>522</v>
      </c>
      <c r="C457" s="41"/>
      <c r="D457" s="75"/>
      <c r="E457" s="75"/>
      <c r="F457" s="10">
        <f>Ведомственная!G502</f>
        <v>0</v>
      </c>
      <c r="G457" s="10">
        <f>Ведомственная!H502</f>
        <v>0</v>
      </c>
      <c r="H457" s="10">
        <f>Ведомственная!I502</f>
        <v>0</v>
      </c>
    </row>
    <row r="459" spans="2:8">
      <c r="B459" s="44"/>
      <c r="C459" s="34"/>
      <c r="D459" s="34"/>
      <c r="E459" s="34"/>
      <c r="F459" s="42"/>
      <c r="G459" s="42"/>
      <c r="H459" s="42"/>
    </row>
    <row r="460" spans="2:8">
      <c r="B460" s="44"/>
      <c r="C460" s="34"/>
      <c r="D460" s="34"/>
      <c r="E460" s="34"/>
      <c r="F460" s="42"/>
      <c r="G460" s="42"/>
    </row>
    <row r="461" spans="2:8">
      <c r="B461" s="44"/>
      <c r="C461" s="34"/>
      <c r="D461" s="34"/>
      <c r="E461" s="34"/>
      <c r="G461" s="42"/>
      <c r="H461" s="42"/>
    </row>
    <row r="462" spans="2:8">
      <c r="B462" s="44"/>
      <c r="C462" s="34"/>
      <c r="D462" s="34"/>
      <c r="E462" s="34"/>
      <c r="F462" s="168"/>
      <c r="G462" s="168"/>
    </row>
    <row r="463" spans="2:8">
      <c r="B463" s="44"/>
      <c r="C463" s="34"/>
      <c r="D463" s="34"/>
      <c r="E463" s="34"/>
      <c r="F463" s="168"/>
      <c r="G463" s="168"/>
    </row>
  </sheetData>
  <sheetProtection password="CC23" sheet="1" objects="1" scenarios="1"/>
  <protectedRanges>
    <protectedRange password="C71F" sqref="G456:H456 G22:H22 G58:H58 G376:H379 G446:H446 G390:H395 G70:H70 G19:H20 G369:H372 G411:H411 G51:H56 G36:H36 F415:H420 G16:H16 G365:H367 F121:H122 G91:H92 G187:H187 G65:H67 G402:H407 F95:H106 G443:H443 G198:H202 F85:H88 G81:H81 G450:H450 G13:H14 G398:H398 G123:H125 G381:H381 G383:H383 F160:H174" name="Диапазон1"/>
  </protectedRanges>
  <mergeCells count="10">
    <mergeCell ref="F462:G462"/>
    <mergeCell ref="F463:G463"/>
    <mergeCell ref="E1:H1"/>
    <mergeCell ref="B2:H2"/>
    <mergeCell ref="F3:H3"/>
    <mergeCell ref="B4:B5"/>
    <mergeCell ref="C4:C5"/>
    <mergeCell ref="D4:D5"/>
    <mergeCell ref="E4:E5"/>
    <mergeCell ref="F4:H4"/>
  </mergeCells>
  <pageMargins left="0.9055118110236221" right="0.31496062992125984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508"/>
  <sheetViews>
    <sheetView workbookViewId="0">
      <selection activeCell="O5" sqref="O5"/>
    </sheetView>
  </sheetViews>
  <sheetFormatPr defaultColWidth="9.140625" defaultRowHeight="12.75"/>
  <cols>
    <col min="1" max="1" width="0.140625" style="36" customWidth="1"/>
    <col min="2" max="2" width="63.85546875" style="93" customWidth="1"/>
    <col min="3" max="3" width="5.7109375" style="38" customWidth="1"/>
    <col min="4" max="4" width="6.7109375" style="38" customWidth="1"/>
    <col min="5" max="5" width="9.42578125" style="38" customWidth="1"/>
    <col min="6" max="6" width="5.7109375" style="38" customWidth="1"/>
    <col min="7" max="7" width="12.140625" style="35" customWidth="1"/>
    <col min="8" max="8" width="10.140625" style="35" customWidth="1"/>
    <col min="9" max="9" width="10" style="35" customWidth="1"/>
    <col min="10" max="16384" width="9.140625" style="36"/>
  </cols>
  <sheetData>
    <row r="1" spans="2:10" ht="65.25" customHeight="1">
      <c r="B1" s="1"/>
      <c r="E1" s="3"/>
      <c r="F1" s="187" t="s">
        <v>929</v>
      </c>
      <c r="G1" s="187"/>
      <c r="H1" s="187"/>
      <c r="I1" s="187"/>
    </row>
    <row r="2" spans="2:10" ht="40.5" customHeight="1">
      <c r="B2" s="171" t="s">
        <v>930</v>
      </c>
      <c r="C2" s="172"/>
      <c r="D2" s="172"/>
      <c r="E2" s="172"/>
      <c r="F2" s="172"/>
      <c r="G2" s="172"/>
      <c r="H2" s="172"/>
      <c r="I2" s="172"/>
    </row>
    <row r="3" spans="2:10" ht="15">
      <c r="B3" s="90"/>
      <c r="C3" s="90"/>
      <c r="D3" s="90"/>
      <c r="E3" s="90"/>
      <c r="F3" s="90"/>
      <c r="G3" s="173" t="s">
        <v>0</v>
      </c>
      <c r="H3" s="173"/>
      <c r="I3" s="186"/>
    </row>
    <row r="4" spans="2:10" ht="38.25" customHeight="1">
      <c r="B4" s="182" t="s">
        <v>1</v>
      </c>
      <c r="C4" s="183" t="s">
        <v>2</v>
      </c>
      <c r="D4" s="183" t="s">
        <v>524</v>
      </c>
      <c r="E4" s="183" t="s">
        <v>525</v>
      </c>
      <c r="F4" s="183" t="s">
        <v>531</v>
      </c>
      <c r="G4" s="184" t="s">
        <v>523</v>
      </c>
      <c r="H4" s="188"/>
      <c r="I4" s="188"/>
    </row>
    <row r="5" spans="2:10" ht="129" customHeight="1">
      <c r="B5" s="182"/>
      <c r="C5" s="183"/>
      <c r="D5" s="183"/>
      <c r="E5" s="183"/>
      <c r="F5" s="183"/>
      <c r="G5" s="10" t="s">
        <v>3</v>
      </c>
      <c r="H5" s="10" t="s">
        <v>657</v>
      </c>
      <c r="I5" s="10" t="s">
        <v>845</v>
      </c>
    </row>
    <row r="6" spans="2:10">
      <c r="B6" s="92" t="s">
        <v>4</v>
      </c>
      <c r="C6" s="92" t="s">
        <v>5</v>
      </c>
      <c r="D6" s="92" t="s">
        <v>6</v>
      </c>
      <c r="E6" s="92" t="s">
        <v>7</v>
      </c>
      <c r="F6" s="92" t="s">
        <v>8</v>
      </c>
      <c r="G6" s="92" t="s">
        <v>9</v>
      </c>
      <c r="H6" s="92" t="s">
        <v>10</v>
      </c>
      <c r="I6" s="92" t="s">
        <v>11</v>
      </c>
    </row>
    <row r="7" spans="2:10">
      <c r="B7" s="9" t="s">
        <v>526</v>
      </c>
      <c r="C7" s="92" t="s">
        <v>13</v>
      </c>
      <c r="D7" s="92" t="s">
        <v>14</v>
      </c>
      <c r="E7" s="92" t="s">
        <v>14</v>
      </c>
      <c r="F7" s="92" t="s">
        <v>14</v>
      </c>
      <c r="G7" s="10">
        <f t="shared" ref="G7:I8" si="0">G8</f>
        <v>1471.7</v>
      </c>
      <c r="H7" s="10">
        <f t="shared" si="0"/>
        <v>1471.7</v>
      </c>
      <c r="I7" s="10">
        <f t="shared" si="0"/>
        <v>1471.7</v>
      </c>
    </row>
    <row r="8" spans="2:10">
      <c r="B8" s="9" t="s">
        <v>15</v>
      </c>
      <c r="C8" s="92" t="s">
        <v>13</v>
      </c>
      <c r="D8" s="92" t="s">
        <v>16</v>
      </c>
      <c r="E8" s="92" t="s">
        <v>14</v>
      </c>
      <c r="F8" s="92"/>
      <c r="G8" s="10">
        <f t="shared" si="0"/>
        <v>1471.7</v>
      </c>
      <c r="H8" s="10">
        <f t="shared" si="0"/>
        <v>1471.7</v>
      </c>
      <c r="I8" s="10">
        <f t="shared" si="0"/>
        <v>1471.7</v>
      </c>
    </row>
    <row r="9" spans="2:10" ht="38.25">
      <c r="B9" s="9" t="s">
        <v>17</v>
      </c>
      <c r="C9" s="92" t="s">
        <v>13</v>
      </c>
      <c r="D9" s="92" t="s">
        <v>18</v>
      </c>
      <c r="E9" s="92" t="s">
        <v>14</v>
      </c>
      <c r="F9" s="92" t="s">
        <v>14</v>
      </c>
      <c r="G9" s="10">
        <f>G10+G13</f>
        <v>1471.7</v>
      </c>
      <c r="H9" s="10">
        <f>H10+H13</f>
        <v>1471.7</v>
      </c>
      <c r="I9" s="10">
        <f>I10+I13</f>
        <v>1471.7</v>
      </c>
    </row>
    <row r="10" spans="2:10" ht="25.5">
      <c r="B10" s="11" t="s">
        <v>19</v>
      </c>
      <c r="C10" s="12" t="s">
        <v>13</v>
      </c>
      <c r="D10" s="12" t="s">
        <v>18</v>
      </c>
      <c r="E10" s="12" t="s">
        <v>527</v>
      </c>
      <c r="F10" s="12" t="s">
        <v>14</v>
      </c>
      <c r="G10" s="13">
        <f>G11+G12</f>
        <v>1470.7</v>
      </c>
      <c r="H10" s="13">
        <f>H11+H12</f>
        <v>1470.7</v>
      </c>
      <c r="I10" s="13">
        <f>I11+I12</f>
        <v>1470.7</v>
      </c>
    </row>
    <row r="11" spans="2:10" ht="51">
      <c r="B11" s="11" t="s">
        <v>23</v>
      </c>
      <c r="C11" s="12" t="s">
        <v>13</v>
      </c>
      <c r="D11" s="12" t="s">
        <v>18</v>
      </c>
      <c r="E11" s="12" t="s">
        <v>528</v>
      </c>
      <c r="F11" s="12" t="s">
        <v>24</v>
      </c>
      <c r="G11" s="13">
        <f>'Лист 1'!F11+'Лист 1'!F14</f>
        <v>1466.7</v>
      </c>
      <c r="H11" s="13">
        <f>'Лист 1'!G11+'Лист 1'!G14</f>
        <v>1466.7</v>
      </c>
      <c r="I11" s="13">
        <f>'Лист 1'!H11+'Лист 1'!H14</f>
        <v>1466.7</v>
      </c>
    </row>
    <row r="12" spans="2:10" ht="25.5">
      <c r="B12" s="11" t="s">
        <v>25</v>
      </c>
      <c r="C12" s="12" t="s">
        <v>13</v>
      </c>
      <c r="D12" s="12" t="s">
        <v>18</v>
      </c>
      <c r="E12" s="12" t="s">
        <v>527</v>
      </c>
      <c r="F12" s="12" t="s">
        <v>26</v>
      </c>
      <c r="G12" s="13">
        <f>'Лист 1'!F12</f>
        <v>4</v>
      </c>
      <c r="H12" s="13">
        <f>'Лист 1'!G12</f>
        <v>4</v>
      </c>
      <c r="I12" s="13">
        <f>'Лист 1'!H12</f>
        <v>4</v>
      </c>
    </row>
    <row r="13" spans="2:10">
      <c r="B13" s="11" t="s">
        <v>29</v>
      </c>
      <c r="C13" s="12" t="s">
        <v>13</v>
      </c>
      <c r="D13" s="12" t="s">
        <v>18</v>
      </c>
      <c r="E13" s="12" t="s">
        <v>529</v>
      </c>
      <c r="F13" s="12"/>
      <c r="G13" s="13">
        <f>G14</f>
        <v>1</v>
      </c>
      <c r="H13" s="13">
        <f>H14</f>
        <v>1</v>
      </c>
      <c r="I13" s="13">
        <f>I14</f>
        <v>1</v>
      </c>
    </row>
    <row r="14" spans="2:10">
      <c r="B14" s="11" t="s">
        <v>33</v>
      </c>
      <c r="C14" s="12" t="s">
        <v>13</v>
      </c>
      <c r="D14" s="12" t="s">
        <v>18</v>
      </c>
      <c r="E14" s="12" t="s">
        <v>530</v>
      </c>
      <c r="F14" s="12" t="s">
        <v>34</v>
      </c>
      <c r="G14" s="13">
        <f>'Лист 1'!F17</f>
        <v>1</v>
      </c>
      <c r="H14" s="13">
        <f>'Лист 1'!G17</f>
        <v>1</v>
      </c>
      <c r="I14" s="13">
        <f>'Лист 1'!H17</f>
        <v>1</v>
      </c>
    </row>
    <row r="15" spans="2:10" ht="25.5">
      <c r="B15" s="9" t="s">
        <v>35</v>
      </c>
      <c r="C15" s="92" t="s">
        <v>36</v>
      </c>
      <c r="D15" s="92" t="s">
        <v>14</v>
      </c>
      <c r="E15" s="92" t="s">
        <v>14</v>
      </c>
      <c r="F15" s="92" t="s">
        <v>14</v>
      </c>
      <c r="G15" s="10">
        <f>G16+G43+G70+G121+G189+G198+G224+G233+G249+G253+G260</f>
        <v>178910.09999999998</v>
      </c>
      <c r="H15" s="10">
        <f>H16+H43+H70+H121+H189+H198+H224+H233+H249+H253+H260</f>
        <v>155641.59999999998</v>
      </c>
      <c r="I15" s="10">
        <f>I16+I43+I70+I121+I189+I198+I224+I233+I249+I253+I260</f>
        <v>114884.6</v>
      </c>
      <c r="J15" s="39"/>
    </row>
    <row r="16" spans="2:10">
      <c r="B16" s="9" t="s">
        <v>15</v>
      </c>
      <c r="C16" s="92" t="s">
        <v>36</v>
      </c>
      <c r="D16" s="92" t="s">
        <v>16</v>
      </c>
      <c r="E16" s="92" t="s">
        <v>14</v>
      </c>
      <c r="F16" s="92" t="s">
        <v>14</v>
      </c>
      <c r="G16" s="10">
        <f>G17+G20+G26+G29+G32</f>
        <v>56364.5</v>
      </c>
      <c r="H16" s="10">
        <f>H20+H29+H32+H17+H26</f>
        <v>51635.9</v>
      </c>
      <c r="I16" s="10">
        <f>I20+I29+I32+I17+I26</f>
        <v>51695.4</v>
      </c>
    </row>
    <row r="17" spans="2:9" ht="25.5">
      <c r="B17" s="9" t="s">
        <v>37</v>
      </c>
      <c r="C17" s="92" t="s">
        <v>36</v>
      </c>
      <c r="D17" s="92" t="s">
        <v>38</v>
      </c>
      <c r="E17" s="92"/>
      <c r="F17" s="92"/>
      <c r="G17" s="10">
        <f t="shared" ref="G17:I18" si="1">G18</f>
        <v>2078.8000000000002</v>
      </c>
      <c r="H17" s="10">
        <f t="shared" si="1"/>
        <v>2078.8000000000002</v>
      </c>
      <c r="I17" s="10">
        <f t="shared" si="1"/>
        <v>2078.8000000000002</v>
      </c>
    </row>
    <row r="18" spans="2:9" ht="25.5">
      <c r="B18" s="11" t="s">
        <v>19</v>
      </c>
      <c r="C18" s="12" t="s">
        <v>36</v>
      </c>
      <c r="D18" s="12" t="s">
        <v>38</v>
      </c>
      <c r="E18" s="12" t="s">
        <v>527</v>
      </c>
      <c r="F18" s="12"/>
      <c r="G18" s="13">
        <f t="shared" si="1"/>
        <v>2078.8000000000002</v>
      </c>
      <c r="H18" s="13">
        <f t="shared" si="1"/>
        <v>2078.8000000000002</v>
      </c>
      <c r="I18" s="13">
        <f t="shared" si="1"/>
        <v>2078.8000000000002</v>
      </c>
    </row>
    <row r="19" spans="2:9" ht="38.25" customHeight="1">
      <c r="B19" s="11" t="s">
        <v>23</v>
      </c>
      <c r="C19" s="12" t="s">
        <v>36</v>
      </c>
      <c r="D19" s="12" t="s">
        <v>38</v>
      </c>
      <c r="E19" s="12" t="s">
        <v>527</v>
      </c>
      <c r="F19" s="12" t="s">
        <v>24</v>
      </c>
      <c r="G19" s="13">
        <f>'Лист 1'!F21</f>
        <v>2078.8000000000002</v>
      </c>
      <c r="H19" s="13">
        <f>'Лист 1'!G23</f>
        <v>2078.8000000000002</v>
      </c>
      <c r="I19" s="13">
        <f>'Лист 1'!H23</f>
        <v>2078.8000000000002</v>
      </c>
    </row>
    <row r="20" spans="2:9" ht="25.5" customHeight="1">
      <c r="B20" s="9" t="s">
        <v>41</v>
      </c>
      <c r="C20" s="92" t="s">
        <v>36</v>
      </c>
      <c r="D20" s="92" t="s">
        <v>42</v>
      </c>
      <c r="E20" s="92" t="s">
        <v>14</v>
      </c>
      <c r="F20" s="92" t="s">
        <v>14</v>
      </c>
      <c r="G20" s="10">
        <f>G21+G24</f>
        <v>22075.199999999997</v>
      </c>
      <c r="H20" s="10">
        <f>H21+H24</f>
        <v>21755.599999999999</v>
      </c>
      <c r="I20" s="10">
        <f>I21+I24</f>
        <v>21755.599999999999</v>
      </c>
    </row>
    <row r="21" spans="2:9" ht="25.5">
      <c r="B21" s="11" t="s">
        <v>19</v>
      </c>
      <c r="C21" s="12" t="s">
        <v>36</v>
      </c>
      <c r="D21" s="12" t="s">
        <v>42</v>
      </c>
      <c r="E21" s="12" t="s">
        <v>527</v>
      </c>
      <c r="F21" s="12"/>
      <c r="G21" s="13">
        <f>G22+G23</f>
        <v>21996.199999999997</v>
      </c>
      <c r="H21" s="13">
        <f>H22+H23</f>
        <v>21723.599999999999</v>
      </c>
      <c r="I21" s="13">
        <f>I22+I23</f>
        <v>21723.599999999999</v>
      </c>
    </row>
    <row r="22" spans="2:9" ht="38.25" customHeight="1">
      <c r="B22" s="11" t="s">
        <v>23</v>
      </c>
      <c r="C22" s="12" t="s">
        <v>36</v>
      </c>
      <c r="D22" s="12" t="s">
        <v>42</v>
      </c>
      <c r="E22" s="12" t="s">
        <v>527</v>
      </c>
      <c r="F22" s="12" t="s">
        <v>24</v>
      </c>
      <c r="G22" s="13">
        <f>'Лист 1'!F29+'Лист 1'!F31+'Лист 1'!F34+'Лист 1'!F37+'Лист 1'!F40+'Лист 1'!F43</f>
        <v>21698.1</v>
      </c>
      <c r="H22" s="13">
        <f>'Лист 1'!G29+'Лист 1'!G34+'Лист 1'!G37+'Лист 1'!G40+'Лист 1'!G43</f>
        <v>21575.8</v>
      </c>
      <c r="I22" s="13">
        <f>'Лист 1'!H29+'Лист 1'!H34+'Лист 1'!H37+'Лист 1'!H40+'Лист 1'!H43</f>
        <v>21575.8</v>
      </c>
    </row>
    <row r="23" spans="2:9" ht="12.75" customHeight="1">
      <c r="B23" s="11" t="s">
        <v>43</v>
      </c>
      <c r="C23" s="12" t="s">
        <v>36</v>
      </c>
      <c r="D23" s="12" t="s">
        <v>42</v>
      </c>
      <c r="E23" s="12" t="s">
        <v>527</v>
      </c>
      <c r="F23" s="12" t="s">
        <v>26</v>
      </c>
      <c r="G23" s="13">
        <f>'Лист 1'!F30+'Лист 1'!F35+'Лист 1'!F38+'Лист 1'!F41+'Лист 1'!F44</f>
        <v>298.10000000000002</v>
      </c>
      <c r="H23" s="13">
        <f>'Лист 1'!G30+'Лист 1'!G35+'Лист 1'!G38+'Лист 1'!G41+'Лист 1'!G44</f>
        <v>147.80000000000001</v>
      </c>
      <c r="I23" s="13">
        <f>'Лист 1'!H30+'Лист 1'!H35+'Лист 1'!H38+'Лист 1'!H41+'Лист 1'!H44</f>
        <v>147.80000000000001</v>
      </c>
    </row>
    <row r="24" spans="2:9" ht="12.75" customHeight="1">
      <c r="B24" s="11" t="s">
        <v>29</v>
      </c>
      <c r="C24" s="12" t="s">
        <v>36</v>
      </c>
      <c r="D24" s="12" t="s">
        <v>42</v>
      </c>
      <c r="E24" s="12" t="s">
        <v>530</v>
      </c>
      <c r="F24" s="12"/>
      <c r="G24" s="13">
        <f>G25</f>
        <v>79</v>
      </c>
      <c r="H24" s="13">
        <f>H25</f>
        <v>32</v>
      </c>
      <c r="I24" s="13">
        <f>I25</f>
        <v>32</v>
      </c>
    </row>
    <row r="25" spans="2:9">
      <c r="B25" s="11" t="s">
        <v>33</v>
      </c>
      <c r="C25" s="12" t="s">
        <v>36</v>
      </c>
      <c r="D25" s="12" t="s">
        <v>42</v>
      </c>
      <c r="E25" s="12" t="s">
        <v>530</v>
      </c>
      <c r="F25" s="12" t="s">
        <v>34</v>
      </c>
      <c r="G25" s="13">
        <f>'Лист 1'!F47</f>
        <v>79</v>
      </c>
      <c r="H25" s="13">
        <f>'Лист 1'!G47</f>
        <v>32</v>
      </c>
      <c r="I25" s="13">
        <f>'Лист 1'!H47</f>
        <v>32</v>
      </c>
    </row>
    <row r="26" spans="2:9" s="40" customFormat="1">
      <c r="B26" s="9" t="s">
        <v>52</v>
      </c>
      <c r="C26" s="92" t="s">
        <v>36</v>
      </c>
      <c r="D26" s="92" t="s">
        <v>53</v>
      </c>
      <c r="E26" s="92"/>
      <c r="F26" s="92"/>
      <c r="G26" s="10">
        <f t="shared" ref="G26:I27" si="2">G27</f>
        <v>3.7</v>
      </c>
      <c r="H26" s="10">
        <f t="shared" si="2"/>
        <v>5.9</v>
      </c>
      <c r="I26" s="10">
        <f t="shared" si="2"/>
        <v>67.400000000000006</v>
      </c>
    </row>
    <row r="27" spans="2:9" s="40" customFormat="1">
      <c r="B27" s="11" t="s">
        <v>29</v>
      </c>
      <c r="C27" s="12" t="s">
        <v>36</v>
      </c>
      <c r="D27" s="12" t="s">
        <v>53</v>
      </c>
      <c r="E27" s="12" t="s">
        <v>530</v>
      </c>
      <c r="F27" s="12"/>
      <c r="G27" s="13">
        <f t="shared" si="2"/>
        <v>3.7</v>
      </c>
      <c r="H27" s="13">
        <f t="shared" si="2"/>
        <v>5.9</v>
      </c>
      <c r="I27" s="13">
        <f t="shared" si="2"/>
        <v>67.400000000000006</v>
      </c>
    </row>
    <row r="28" spans="2:9">
      <c r="B28" s="11" t="s">
        <v>43</v>
      </c>
      <c r="C28" s="12" t="s">
        <v>36</v>
      </c>
      <c r="D28" s="12" t="s">
        <v>53</v>
      </c>
      <c r="E28" s="12" t="s">
        <v>530</v>
      </c>
      <c r="F28" s="12" t="s">
        <v>26</v>
      </c>
      <c r="G28" s="13">
        <f>'Лист 1'!F51</f>
        <v>3.7</v>
      </c>
      <c r="H28" s="13">
        <f>'Лист 1'!G51</f>
        <v>5.9</v>
      </c>
      <c r="I28" s="13">
        <f>'Лист 1'!H51</f>
        <v>67.400000000000006</v>
      </c>
    </row>
    <row r="29" spans="2:9">
      <c r="B29" s="9" t="s">
        <v>56</v>
      </c>
      <c r="C29" s="92" t="s">
        <v>36</v>
      </c>
      <c r="D29" s="92" t="s">
        <v>57</v>
      </c>
      <c r="E29" s="92"/>
      <c r="F29" s="92"/>
      <c r="G29" s="10">
        <f t="shared" ref="G29:I30" si="3">G30</f>
        <v>300</v>
      </c>
      <c r="H29" s="10">
        <f t="shared" si="3"/>
        <v>300</v>
      </c>
      <c r="I29" s="10">
        <f t="shared" si="3"/>
        <v>300</v>
      </c>
    </row>
    <row r="30" spans="2:9">
      <c r="B30" s="11" t="s">
        <v>29</v>
      </c>
      <c r="C30" s="12" t="s">
        <v>36</v>
      </c>
      <c r="D30" s="12" t="s">
        <v>57</v>
      </c>
      <c r="E30" s="12" t="s">
        <v>530</v>
      </c>
      <c r="F30" s="12"/>
      <c r="G30" s="13">
        <f t="shared" si="3"/>
        <v>300</v>
      </c>
      <c r="H30" s="13">
        <f t="shared" si="3"/>
        <v>300</v>
      </c>
      <c r="I30" s="13">
        <f t="shared" si="3"/>
        <v>300</v>
      </c>
    </row>
    <row r="31" spans="2:9">
      <c r="B31" s="11" t="s">
        <v>33</v>
      </c>
      <c r="C31" s="12" t="s">
        <v>36</v>
      </c>
      <c r="D31" s="12" t="s">
        <v>57</v>
      </c>
      <c r="E31" s="12" t="s">
        <v>530</v>
      </c>
      <c r="F31" s="12" t="s">
        <v>34</v>
      </c>
      <c r="G31" s="13">
        <f>'Лист 1'!F55</f>
        <v>300</v>
      </c>
      <c r="H31" s="13">
        <f>'Лист 1'!G55</f>
        <v>300</v>
      </c>
      <c r="I31" s="13">
        <f>'Лист 1'!H55</f>
        <v>300</v>
      </c>
    </row>
    <row r="32" spans="2:9">
      <c r="B32" s="9" t="s">
        <v>59</v>
      </c>
      <c r="C32" s="92" t="s">
        <v>36</v>
      </c>
      <c r="D32" s="92" t="s">
        <v>60</v>
      </c>
      <c r="E32" s="92"/>
      <c r="F32" s="92"/>
      <c r="G32" s="10">
        <f>G38+G33</f>
        <v>31906.799999999999</v>
      </c>
      <c r="H32" s="10">
        <f t="shared" ref="H32:I32" si="4">H38+H33</f>
        <v>27495.599999999999</v>
      </c>
      <c r="I32" s="10">
        <f t="shared" si="4"/>
        <v>27493.599999999999</v>
      </c>
    </row>
    <row r="33" spans="2:9" ht="38.25">
      <c r="B33" s="11" t="s">
        <v>886</v>
      </c>
      <c r="C33" s="12" t="s">
        <v>36</v>
      </c>
      <c r="D33" s="12" t="s">
        <v>60</v>
      </c>
      <c r="E33" s="12" t="s">
        <v>931</v>
      </c>
      <c r="F33" s="12"/>
      <c r="G33" s="13">
        <f>G34+G36</f>
        <v>600</v>
      </c>
      <c r="H33" s="13">
        <f t="shared" ref="H33:I33" si="5">H34+H36</f>
        <v>1</v>
      </c>
      <c r="I33" s="13">
        <f t="shared" si="5"/>
        <v>1</v>
      </c>
    </row>
    <row r="34" spans="2:9" ht="38.25">
      <c r="B34" s="11" t="s">
        <v>887</v>
      </c>
      <c r="C34" s="12" t="s">
        <v>36</v>
      </c>
      <c r="D34" s="12" t="s">
        <v>60</v>
      </c>
      <c r="E34" s="12" t="s">
        <v>932</v>
      </c>
      <c r="F34" s="12"/>
      <c r="G34" s="13">
        <f>G35</f>
        <v>600</v>
      </c>
      <c r="H34" s="13">
        <f t="shared" ref="H34:I34" si="6">H35</f>
        <v>0</v>
      </c>
      <c r="I34" s="13">
        <f t="shared" si="6"/>
        <v>0</v>
      </c>
    </row>
    <row r="35" spans="2:9">
      <c r="B35" s="11" t="s">
        <v>43</v>
      </c>
      <c r="C35" s="12" t="s">
        <v>36</v>
      </c>
      <c r="D35" s="12" t="s">
        <v>60</v>
      </c>
      <c r="E35" s="12" t="s">
        <v>932</v>
      </c>
      <c r="F35" s="12" t="s">
        <v>26</v>
      </c>
      <c r="G35" s="13">
        <f>'Лист 1'!F60</f>
        <v>600</v>
      </c>
      <c r="H35" s="13">
        <f>'Лист 1'!G60</f>
        <v>0</v>
      </c>
      <c r="I35" s="13">
        <f>'Лист 1'!H60</f>
        <v>0</v>
      </c>
    </row>
    <row r="36" spans="2:9" ht="38.25">
      <c r="B36" s="11" t="s">
        <v>888</v>
      </c>
      <c r="C36" s="12" t="s">
        <v>36</v>
      </c>
      <c r="D36" s="12" t="s">
        <v>60</v>
      </c>
      <c r="E36" s="12" t="s">
        <v>933</v>
      </c>
      <c r="F36" s="12"/>
      <c r="G36" s="13">
        <f>G37</f>
        <v>0</v>
      </c>
      <c r="H36" s="13">
        <f>H37</f>
        <v>1</v>
      </c>
      <c r="I36" s="13">
        <f>I37</f>
        <v>1</v>
      </c>
    </row>
    <row r="37" spans="2:9">
      <c r="B37" s="11" t="s">
        <v>43</v>
      </c>
      <c r="C37" s="12" t="s">
        <v>36</v>
      </c>
      <c r="D37" s="12" t="s">
        <v>60</v>
      </c>
      <c r="E37" s="12" t="s">
        <v>933</v>
      </c>
      <c r="F37" s="12" t="s">
        <v>26</v>
      </c>
      <c r="G37" s="13">
        <f>'Лист 1'!F62</f>
        <v>0</v>
      </c>
      <c r="H37" s="13">
        <f>'Лист 1'!G62</f>
        <v>1</v>
      </c>
      <c r="I37" s="13">
        <f>'Лист 1'!H62</f>
        <v>1</v>
      </c>
    </row>
    <row r="38" spans="2:9">
      <c r="B38" s="11" t="s">
        <v>29</v>
      </c>
      <c r="C38" s="12" t="s">
        <v>36</v>
      </c>
      <c r="D38" s="12" t="s">
        <v>60</v>
      </c>
      <c r="E38" s="12" t="s">
        <v>530</v>
      </c>
      <c r="F38" s="12"/>
      <c r="G38" s="13">
        <f>G39+G40+G41+G42</f>
        <v>31306.799999999999</v>
      </c>
      <c r="H38" s="13">
        <f>H39+H40+H41+H42</f>
        <v>27494.6</v>
      </c>
      <c r="I38" s="13">
        <f>I39+I40+I41+I42</f>
        <v>27492.6</v>
      </c>
    </row>
    <row r="39" spans="2:9" ht="39" customHeight="1">
      <c r="B39" s="11" t="s">
        <v>23</v>
      </c>
      <c r="C39" s="12" t="s">
        <v>36</v>
      </c>
      <c r="D39" s="12" t="s">
        <v>60</v>
      </c>
      <c r="E39" s="12" t="s">
        <v>530</v>
      </c>
      <c r="F39" s="12" t="s">
        <v>24</v>
      </c>
      <c r="G39" s="13">
        <f>'Лист 1'!F65+'Лист 1'!F73</f>
        <v>9259.4</v>
      </c>
      <c r="H39" s="13">
        <f>'Лист 1'!G65+'Лист 1'!G73</f>
        <v>9295</v>
      </c>
      <c r="I39" s="13">
        <f>'Лист 1'!H65+'Лист 1'!H73</f>
        <v>9295</v>
      </c>
    </row>
    <row r="40" spans="2:9">
      <c r="B40" s="11" t="s">
        <v>43</v>
      </c>
      <c r="C40" s="12" t="s">
        <v>36</v>
      </c>
      <c r="D40" s="12" t="s">
        <v>60</v>
      </c>
      <c r="E40" s="12" t="s">
        <v>530</v>
      </c>
      <c r="F40" s="12" t="s">
        <v>26</v>
      </c>
      <c r="G40" s="13">
        <f>'Лист 1'!F66+'Лист 1'!F68+'Лист 1'!F74+'Лист 1'!F78+'Лист 1'!F70</f>
        <v>5915.4000000000005</v>
      </c>
      <c r="H40" s="13">
        <f>'Лист 1'!G66+'Лист 1'!G68+'Лист 1'!G74+'Лист 1'!G78+'Лист 1'!G70</f>
        <v>3080.6000000000004</v>
      </c>
      <c r="I40" s="13">
        <f>'Лист 1'!H66+'Лист 1'!H68+'Лист 1'!H74+'Лист 1'!H78+'Лист 1'!H70</f>
        <v>3080.6000000000004</v>
      </c>
    </row>
    <row r="41" spans="2:9" ht="25.5">
      <c r="B41" s="11" t="s">
        <v>71</v>
      </c>
      <c r="C41" s="12" t="s">
        <v>36</v>
      </c>
      <c r="D41" s="12" t="s">
        <v>60</v>
      </c>
      <c r="E41" s="12" t="s">
        <v>530</v>
      </c>
      <c r="F41" s="12" t="s">
        <v>72</v>
      </c>
      <c r="G41" s="13">
        <f>'Лист 1'!F76</f>
        <v>16011</v>
      </c>
      <c r="H41" s="13">
        <f>'Лист 1'!G76</f>
        <v>15000</v>
      </c>
      <c r="I41" s="13">
        <f>'Лист 1'!H76</f>
        <v>15000</v>
      </c>
    </row>
    <row r="42" spans="2:9">
      <c r="B42" s="11" t="s">
        <v>33</v>
      </c>
      <c r="C42" s="12" t="s">
        <v>36</v>
      </c>
      <c r="D42" s="12" t="s">
        <v>60</v>
      </c>
      <c r="E42" s="12" t="s">
        <v>530</v>
      </c>
      <c r="F42" s="12" t="s">
        <v>34</v>
      </c>
      <c r="G42" s="13">
        <f>'Лист 1'!F80+'Лист 1'!F82+'Лист 1'!F84+'Лист 1'!F71</f>
        <v>121</v>
      </c>
      <c r="H42" s="13">
        <f>'Лист 1'!G80+'Лист 1'!G82+'Лист 1'!G84</f>
        <v>119</v>
      </c>
      <c r="I42" s="13">
        <f>'Лист 1'!H80+'Лист 1'!H82+'Лист 1'!H84</f>
        <v>117</v>
      </c>
    </row>
    <row r="43" spans="2:9" ht="25.5">
      <c r="B43" s="9" t="s">
        <v>77</v>
      </c>
      <c r="C43" s="92" t="s">
        <v>36</v>
      </c>
      <c r="D43" s="92" t="s">
        <v>78</v>
      </c>
      <c r="E43" s="92" t="s">
        <v>14</v>
      </c>
      <c r="F43" s="92" t="s">
        <v>14</v>
      </c>
      <c r="G43" s="10">
        <f>G44+G54</f>
        <v>3276</v>
      </c>
      <c r="H43" s="10">
        <f>H44+H54</f>
        <v>3085.1</v>
      </c>
      <c r="I43" s="10">
        <f>I44+I54</f>
        <v>3058.1</v>
      </c>
    </row>
    <row r="44" spans="2:9">
      <c r="B44" s="9" t="s">
        <v>79</v>
      </c>
      <c r="C44" s="92" t="s">
        <v>36</v>
      </c>
      <c r="D44" s="92" t="s">
        <v>80</v>
      </c>
      <c r="E44" s="92"/>
      <c r="F44" s="92"/>
      <c r="G44" s="10">
        <f>G45+G52</f>
        <v>128.9</v>
      </c>
      <c r="H44" s="10">
        <f>H45+H52</f>
        <v>127.5</v>
      </c>
      <c r="I44" s="10">
        <f>I45+I52</f>
        <v>127.5</v>
      </c>
    </row>
    <row r="45" spans="2:9" s="40" customFormat="1" ht="51">
      <c r="B45" s="20" t="s">
        <v>914</v>
      </c>
      <c r="C45" s="12" t="s">
        <v>36</v>
      </c>
      <c r="D45" s="12" t="s">
        <v>80</v>
      </c>
      <c r="E45" s="12" t="s">
        <v>532</v>
      </c>
      <c r="F45" s="12"/>
      <c r="G45" s="13">
        <f>G46+G48+G50</f>
        <v>78.5</v>
      </c>
      <c r="H45" s="13">
        <f>H46+H48+H50</f>
        <v>76.5</v>
      </c>
      <c r="I45" s="13">
        <f>I46+I48+I50</f>
        <v>76.5</v>
      </c>
    </row>
    <row r="46" spans="2:9">
      <c r="B46" s="21" t="s">
        <v>84</v>
      </c>
      <c r="C46" s="12" t="s">
        <v>36</v>
      </c>
      <c r="D46" s="12" t="s">
        <v>80</v>
      </c>
      <c r="E46" s="12" t="s">
        <v>533</v>
      </c>
      <c r="F46" s="12"/>
      <c r="G46" s="13">
        <f>G47</f>
        <v>32.5</v>
      </c>
      <c r="H46" s="13">
        <f>H47</f>
        <v>30.5</v>
      </c>
      <c r="I46" s="13">
        <f>I47</f>
        <v>30.5</v>
      </c>
    </row>
    <row r="47" spans="2:9">
      <c r="B47" s="11" t="s">
        <v>43</v>
      </c>
      <c r="C47" s="12" t="s">
        <v>36</v>
      </c>
      <c r="D47" s="12" t="s">
        <v>80</v>
      </c>
      <c r="E47" s="12" t="s">
        <v>533</v>
      </c>
      <c r="F47" s="12" t="s">
        <v>26</v>
      </c>
      <c r="G47" s="13">
        <f>'Лист 1'!F90</f>
        <v>32.5</v>
      </c>
      <c r="H47" s="13">
        <f>'Лист 1'!G90</f>
        <v>30.5</v>
      </c>
      <c r="I47" s="13">
        <f>'Лист 1'!H90</f>
        <v>30.5</v>
      </c>
    </row>
    <row r="48" spans="2:9">
      <c r="B48" s="21" t="s">
        <v>86</v>
      </c>
      <c r="C48" s="12" t="s">
        <v>36</v>
      </c>
      <c r="D48" s="12" t="s">
        <v>80</v>
      </c>
      <c r="E48" s="12" t="s">
        <v>534</v>
      </c>
      <c r="F48" s="12"/>
      <c r="G48" s="13">
        <f>G49</f>
        <v>30</v>
      </c>
      <c r="H48" s="13">
        <f>H49</f>
        <v>30</v>
      </c>
      <c r="I48" s="13">
        <f>I49</f>
        <v>30</v>
      </c>
    </row>
    <row r="49" spans="2:9">
      <c r="B49" s="11" t="s">
        <v>43</v>
      </c>
      <c r="C49" s="12" t="s">
        <v>36</v>
      </c>
      <c r="D49" s="12" t="s">
        <v>80</v>
      </c>
      <c r="E49" s="12" t="s">
        <v>534</v>
      </c>
      <c r="F49" s="12" t="s">
        <v>26</v>
      </c>
      <c r="G49" s="13">
        <f>'Лист 1'!F92</f>
        <v>30</v>
      </c>
      <c r="H49" s="13">
        <f>'Лист 1'!G92</f>
        <v>30</v>
      </c>
      <c r="I49" s="13">
        <f>'Лист 1'!H92</f>
        <v>30</v>
      </c>
    </row>
    <row r="50" spans="2:9">
      <c r="B50" s="21" t="s">
        <v>88</v>
      </c>
      <c r="C50" s="12" t="s">
        <v>36</v>
      </c>
      <c r="D50" s="12" t="s">
        <v>80</v>
      </c>
      <c r="E50" s="12" t="s">
        <v>535</v>
      </c>
      <c r="F50" s="12"/>
      <c r="G50" s="13">
        <f>G51</f>
        <v>16</v>
      </c>
      <c r="H50" s="13">
        <f>H51</f>
        <v>16</v>
      </c>
      <c r="I50" s="13">
        <f>I51</f>
        <v>16</v>
      </c>
    </row>
    <row r="51" spans="2:9">
      <c r="B51" s="11" t="s">
        <v>43</v>
      </c>
      <c r="C51" s="12" t="s">
        <v>36</v>
      </c>
      <c r="D51" s="12" t="s">
        <v>80</v>
      </c>
      <c r="E51" s="12" t="s">
        <v>535</v>
      </c>
      <c r="F51" s="12" t="s">
        <v>26</v>
      </c>
      <c r="G51" s="13">
        <f>'Лист 1'!F94</f>
        <v>16</v>
      </c>
      <c r="H51" s="13">
        <f>'Лист 1'!G94</f>
        <v>16</v>
      </c>
      <c r="I51" s="13">
        <f>'Лист 1'!H94</f>
        <v>16</v>
      </c>
    </row>
    <row r="52" spans="2:9">
      <c r="B52" s="11" t="s">
        <v>90</v>
      </c>
      <c r="C52" s="12" t="s">
        <v>36</v>
      </c>
      <c r="D52" s="12" t="s">
        <v>80</v>
      </c>
      <c r="E52" s="12" t="s">
        <v>530</v>
      </c>
      <c r="F52" s="12"/>
      <c r="G52" s="13">
        <f>G53</f>
        <v>50.4</v>
      </c>
      <c r="H52" s="13">
        <f>H53</f>
        <v>51</v>
      </c>
      <c r="I52" s="13">
        <f>I53</f>
        <v>51</v>
      </c>
    </row>
    <row r="53" spans="2:9">
      <c r="B53" s="11" t="s">
        <v>43</v>
      </c>
      <c r="C53" s="12" t="s">
        <v>36</v>
      </c>
      <c r="D53" s="12" t="s">
        <v>80</v>
      </c>
      <c r="E53" s="12" t="s">
        <v>530</v>
      </c>
      <c r="F53" s="12" t="s">
        <v>26</v>
      </c>
      <c r="G53" s="13">
        <f>'Лист 1'!F97</f>
        <v>50.4</v>
      </c>
      <c r="H53" s="13">
        <f>'Лист 1'!G97</f>
        <v>51</v>
      </c>
      <c r="I53" s="13">
        <f>'Лист 1'!H97</f>
        <v>51</v>
      </c>
    </row>
    <row r="54" spans="2:9" ht="25.5">
      <c r="B54" s="9" t="s">
        <v>97</v>
      </c>
      <c r="C54" s="92" t="s">
        <v>36</v>
      </c>
      <c r="D54" s="92" t="s">
        <v>98</v>
      </c>
      <c r="E54" s="92"/>
      <c r="F54" s="92"/>
      <c r="G54" s="10">
        <f>G55+G58+G63+G66</f>
        <v>3147.1</v>
      </c>
      <c r="H54" s="10">
        <f>H55+H58+H63+H66</f>
        <v>2957.6</v>
      </c>
      <c r="I54" s="10">
        <f>I55+I58+I63+I66</f>
        <v>2930.6</v>
      </c>
    </row>
    <row r="55" spans="2:9" s="40" customFormat="1" ht="38.25">
      <c r="B55" s="22" t="s">
        <v>668</v>
      </c>
      <c r="C55" s="12" t="s">
        <v>36</v>
      </c>
      <c r="D55" s="12" t="s">
        <v>98</v>
      </c>
      <c r="E55" s="12" t="s">
        <v>540</v>
      </c>
      <c r="F55" s="12"/>
      <c r="G55" s="13">
        <f t="shared" ref="G55:I56" si="7">G56</f>
        <v>10</v>
      </c>
      <c r="H55" s="13">
        <f t="shared" si="7"/>
        <v>10</v>
      </c>
      <c r="I55" s="13">
        <f t="shared" si="7"/>
        <v>0</v>
      </c>
    </row>
    <row r="56" spans="2:9">
      <c r="B56" s="11" t="s">
        <v>101</v>
      </c>
      <c r="C56" s="12" t="s">
        <v>36</v>
      </c>
      <c r="D56" s="12" t="s">
        <v>98</v>
      </c>
      <c r="E56" s="12" t="s">
        <v>541</v>
      </c>
      <c r="F56" s="12"/>
      <c r="G56" s="13">
        <f t="shared" si="7"/>
        <v>10</v>
      </c>
      <c r="H56" s="13">
        <f t="shared" si="7"/>
        <v>10</v>
      </c>
      <c r="I56" s="13">
        <f t="shared" si="7"/>
        <v>0</v>
      </c>
    </row>
    <row r="57" spans="2:9">
      <c r="B57" s="11" t="s">
        <v>43</v>
      </c>
      <c r="C57" s="12" t="s">
        <v>36</v>
      </c>
      <c r="D57" s="12" t="s">
        <v>98</v>
      </c>
      <c r="E57" s="12" t="s">
        <v>541</v>
      </c>
      <c r="F57" s="12" t="s">
        <v>26</v>
      </c>
      <c r="G57" s="13">
        <f>'Лист 1'!F102</f>
        <v>10</v>
      </c>
      <c r="H57" s="13">
        <f>'Лист 1'!G102</f>
        <v>10</v>
      </c>
      <c r="I57" s="13">
        <f>'Лист 1'!H102</f>
        <v>0</v>
      </c>
    </row>
    <row r="58" spans="2:9" s="40" customFormat="1" ht="38.25">
      <c r="B58" s="22" t="s">
        <v>669</v>
      </c>
      <c r="C58" s="12" t="s">
        <v>36</v>
      </c>
      <c r="D58" s="12" t="s">
        <v>98</v>
      </c>
      <c r="E58" s="12" t="s">
        <v>542</v>
      </c>
      <c r="F58" s="12"/>
      <c r="G58" s="13">
        <f>G59+G61</f>
        <v>12</v>
      </c>
      <c r="H58" s="13">
        <f>H59+H61</f>
        <v>12</v>
      </c>
      <c r="I58" s="13">
        <f>I59+I61</f>
        <v>0</v>
      </c>
    </row>
    <row r="59" spans="2:9">
      <c r="B59" s="11" t="s">
        <v>88</v>
      </c>
      <c r="C59" s="12" t="s">
        <v>36</v>
      </c>
      <c r="D59" s="12" t="s">
        <v>98</v>
      </c>
      <c r="E59" s="12" t="s">
        <v>543</v>
      </c>
      <c r="F59" s="12"/>
      <c r="G59" s="13">
        <f>G60</f>
        <v>10</v>
      </c>
      <c r="H59" s="13">
        <f>H60</f>
        <v>10</v>
      </c>
      <c r="I59" s="13">
        <f>I60</f>
        <v>0</v>
      </c>
    </row>
    <row r="60" spans="2:9">
      <c r="B60" s="11" t="s">
        <v>43</v>
      </c>
      <c r="C60" s="12" t="s">
        <v>36</v>
      </c>
      <c r="D60" s="12" t="s">
        <v>98</v>
      </c>
      <c r="E60" s="12" t="s">
        <v>543</v>
      </c>
      <c r="F60" s="12" t="s">
        <v>26</v>
      </c>
      <c r="G60" s="13">
        <f>'Лист 1'!F106</f>
        <v>10</v>
      </c>
      <c r="H60" s="13">
        <f>'Лист 1'!G106</f>
        <v>10</v>
      </c>
      <c r="I60" s="13">
        <f>'Лист 1'!H106</f>
        <v>0</v>
      </c>
    </row>
    <row r="61" spans="2:9" ht="25.5">
      <c r="B61" s="11" t="s">
        <v>106</v>
      </c>
      <c r="C61" s="12" t="s">
        <v>36</v>
      </c>
      <c r="D61" s="12" t="s">
        <v>98</v>
      </c>
      <c r="E61" s="12" t="s">
        <v>544</v>
      </c>
      <c r="F61" s="12"/>
      <c r="G61" s="13">
        <f>G62</f>
        <v>2</v>
      </c>
      <c r="H61" s="13">
        <f>H62</f>
        <v>2</v>
      </c>
      <c r="I61" s="13">
        <f>I62</f>
        <v>0</v>
      </c>
    </row>
    <row r="62" spans="2:9">
      <c r="B62" s="11" t="s">
        <v>43</v>
      </c>
      <c r="C62" s="12" t="s">
        <v>36</v>
      </c>
      <c r="D62" s="12" t="s">
        <v>98</v>
      </c>
      <c r="E62" s="12" t="s">
        <v>544</v>
      </c>
      <c r="F62" s="12" t="s">
        <v>26</v>
      </c>
      <c r="G62" s="13">
        <f>'Лист 1'!F108</f>
        <v>2</v>
      </c>
      <c r="H62" s="13">
        <f>'Лист 1'!G108</f>
        <v>2</v>
      </c>
      <c r="I62" s="13">
        <f>'Лист 1'!H108</f>
        <v>0</v>
      </c>
    </row>
    <row r="63" spans="2:9" s="40" customFormat="1" ht="25.5">
      <c r="B63" s="22" t="s">
        <v>671</v>
      </c>
      <c r="C63" s="12" t="s">
        <v>36</v>
      </c>
      <c r="D63" s="12" t="s">
        <v>98</v>
      </c>
      <c r="E63" s="12" t="s">
        <v>545</v>
      </c>
      <c r="F63" s="12"/>
      <c r="G63" s="13">
        <f t="shared" ref="G63:I64" si="8">G64</f>
        <v>5</v>
      </c>
      <c r="H63" s="13">
        <f t="shared" si="8"/>
        <v>5</v>
      </c>
      <c r="I63" s="13">
        <f t="shared" si="8"/>
        <v>0</v>
      </c>
    </row>
    <row r="64" spans="2:9">
      <c r="B64" s="11" t="s">
        <v>110</v>
      </c>
      <c r="C64" s="12" t="s">
        <v>36</v>
      </c>
      <c r="D64" s="12" t="s">
        <v>98</v>
      </c>
      <c r="E64" s="12" t="s">
        <v>546</v>
      </c>
      <c r="F64" s="12"/>
      <c r="G64" s="13">
        <f t="shared" si="8"/>
        <v>5</v>
      </c>
      <c r="H64" s="13">
        <f t="shared" si="8"/>
        <v>5</v>
      </c>
      <c r="I64" s="13">
        <f t="shared" si="8"/>
        <v>0</v>
      </c>
    </row>
    <row r="65" spans="2:9">
      <c r="B65" s="11" t="s">
        <v>43</v>
      </c>
      <c r="C65" s="12" t="s">
        <v>36</v>
      </c>
      <c r="D65" s="12" t="s">
        <v>98</v>
      </c>
      <c r="E65" s="12" t="s">
        <v>546</v>
      </c>
      <c r="F65" s="12" t="s">
        <v>26</v>
      </c>
      <c r="G65" s="13">
        <f>'Лист 1'!F112</f>
        <v>5</v>
      </c>
      <c r="H65" s="13">
        <f>'Лист 1'!G112</f>
        <v>5</v>
      </c>
      <c r="I65" s="13">
        <f>'Лист 1'!H112</f>
        <v>0</v>
      </c>
    </row>
    <row r="66" spans="2:9" s="40" customFormat="1">
      <c r="B66" s="11" t="s">
        <v>90</v>
      </c>
      <c r="C66" s="12" t="s">
        <v>36</v>
      </c>
      <c r="D66" s="12" t="s">
        <v>98</v>
      </c>
      <c r="E66" s="12" t="s">
        <v>530</v>
      </c>
      <c r="F66" s="12"/>
      <c r="G66" s="13">
        <f>G67+G68+G69</f>
        <v>3120.1</v>
      </c>
      <c r="H66" s="13">
        <f>H67+H68+H69</f>
        <v>2930.6</v>
      </c>
      <c r="I66" s="13">
        <f>I67+I68+I69</f>
        <v>2930.6</v>
      </c>
    </row>
    <row r="67" spans="2:9" ht="40.5" customHeight="1">
      <c r="B67" s="11" t="s">
        <v>23</v>
      </c>
      <c r="C67" s="12" t="s">
        <v>36</v>
      </c>
      <c r="D67" s="12" t="s">
        <v>98</v>
      </c>
      <c r="E67" s="12" t="s">
        <v>530</v>
      </c>
      <c r="F67" s="12" t="s">
        <v>24</v>
      </c>
      <c r="G67" s="13">
        <f>'Лист 1'!F115</f>
        <v>2825.6</v>
      </c>
      <c r="H67" s="13">
        <f>'Лист 1'!G115</f>
        <v>2825.6</v>
      </c>
      <c r="I67" s="13">
        <f>'Лист 1'!H115</f>
        <v>2825.6</v>
      </c>
    </row>
    <row r="68" spans="2:9">
      <c r="B68" s="11" t="s">
        <v>43</v>
      </c>
      <c r="C68" s="12" t="s">
        <v>36</v>
      </c>
      <c r="D68" s="12" t="s">
        <v>98</v>
      </c>
      <c r="E68" s="12" t="s">
        <v>530</v>
      </c>
      <c r="F68" s="12" t="s">
        <v>26</v>
      </c>
      <c r="G68" s="13">
        <f>'Лист 1'!F116</f>
        <v>289.5</v>
      </c>
      <c r="H68" s="13">
        <f>'Лист 1'!G116</f>
        <v>100</v>
      </c>
      <c r="I68" s="13">
        <f>'Лист 1'!H116</f>
        <v>100</v>
      </c>
    </row>
    <row r="69" spans="2:9">
      <c r="B69" s="11" t="s">
        <v>33</v>
      </c>
      <c r="C69" s="12" t="s">
        <v>36</v>
      </c>
      <c r="D69" s="12" t="s">
        <v>98</v>
      </c>
      <c r="E69" s="12" t="s">
        <v>530</v>
      </c>
      <c r="F69" s="12" t="s">
        <v>34</v>
      </c>
      <c r="G69" s="13">
        <f>'Лист 1'!F118</f>
        <v>5</v>
      </c>
      <c r="H69" s="13">
        <f>'Лист 1'!G118</f>
        <v>5</v>
      </c>
      <c r="I69" s="13">
        <f>'Лист 1'!H118</f>
        <v>5</v>
      </c>
    </row>
    <row r="70" spans="2:9">
      <c r="B70" s="9" t="s">
        <v>114</v>
      </c>
      <c r="C70" s="92" t="s">
        <v>36</v>
      </c>
      <c r="D70" s="92" t="s">
        <v>115</v>
      </c>
      <c r="E70" s="12"/>
      <c r="F70" s="12"/>
      <c r="G70" s="10">
        <f>G71+G77+G84+G88+G102</f>
        <v>49539.600000000006</v>
      </c>
      <c r="H70" s="10">
        <f>H71+H77+H84+H88+H102</f>
        <v>37678.400000000001</v>
      </c>
      <c r="I70" s="10">
        <f>I71+I77+I84+I88+I102</f>
        <v>37578.9</v>
      </c>
    </row>
    <row r="71" spans="2:9">
      <c r="B71" s="9" t="s">
        <v>116</v>
      </c>
      <c r="C71" s="92" t="s">
        <v>36</v>
      </c>
      <c r="D71" s="92" t="s">
        <v>117</v>
      </c>
      <c r="E71" s="12"/>
      <c r="F71" s="12"/>
      <c r="G71" s="10">
        <f>G75+G72</f>
        <v>84.4</v>
      </c>
      <c r="H71" s="10">
        <f t="shared" ref="H71:I71" si="9">H75+H72</f>
        <v>2072.1999999999998</v>
      </c>
      <c r="I71" s="10">
        <f t="shared" si="9"/>
        <v>2072.1999999999998</v>
      </c>
    </row>
    <row r="72" spans="2:9" ht="38.25">
      <c r="B72" s="11" t="s">
        <v>903</v>
      </c>
      <c r="C72" s="12" t="s">
        <v>36</v>
      </c>
      <c r="D72" s="12" t="s">
        <v>117</v>
      </c>
      <c r="E72" s="12" t="s">
        <v>909</v>
      </c>
      <c r="F72" s="12"/>
      <c r="G72" s="13">
        <f>G73</f>
        <v>9.1999999999999993</v>
      </c>
      <c r="H72" s="13">
        <f t="shared" ref="H72:I73" si="10">H73</f>
        <v>1997</v>
      </c>
      <c r="I72" s="13">
        <f t="shared" si="10"/>
        <v>1997</v>
      </c>
    </row>
    <row r="73" spans="2:9" ht="38.25">
      <c r="B73" s="11" t="s">
        <v>905</v>
      </c>
      <c r="C73" s="12" t="s">
        <v>36</v>
      </c>
      <c r="D73" s="12" t="s">
        <v>117</v>
      </c>
      <c r="E73" s="12" t="s">
        <v>910</v>
      </c>
      <c r="F73" s="12"/>
      <c r="G73" s="13">
        <f>G74</f>
        <v>9.1999999999999993</v>
      </c>
      <c r="H73" s="13">
        <f t="shared" si="10"/>
        <v>1997</v>
      </c>
      <c r="I73" s="13">
        <f t="shared" si="10"/>
        <v>1997</v>
      </c>
    </row>
    <row r="74" spans="2:9">
      <c r="B74" s="11" t="s">
        <v>370</v>
      </c>
      <c r="C74" s="12" t="s">
        <v>36</v>
      </c>
      <c r="D74" s="12" t="s">
        <v>117</v>
      </c>
      <c r="E74" s="12" t="s">
        <v>910</v>
      </c>
      <c r="F74" s="12" t="s">
        <v>26</v>
      </c>
      <c r="G74" s="13">
        <f>'Лист 1'!F124+'Лист 1'!F123</f>
        <v>9.1999999999999993</v>
      </c>
      <c r="H74" s="13">
        <f>'Лист 1'!G124+'Лист 1'!G123</f>
        <v>1997</v>
      </c>
      <c r="I74" s="13">
        <f>'Лист 1'!H124+'Лист 1'!H123</f>
        <v>1997</v>
      </c>
    </row>
    <row r="75" spans="2:9">
      <c r="B75" s="11" t="s">
        <v>90</v>
      </c>
      <c r="C75" s="12" t="s">
        <v>36</v>
      </c>
      <c r="D75" s="12" t="s">
        <v>117</v>
      </c>
      <c r="E75" s="12" t="s">
        <v>530</v>
      </c>
      <c r="F75" s="12"/>
      <c r="G75" s="13">
        <f>G76</f>
        <v>75.2</v>
      </c>
      <c r="H75" s="13">
        <f t="shared" ref="H75:I75" si="11">H76</f>
        <v>75.2</v>
      </c>
      <c r="I75" s="13">
        <f t="shared" si="11"/>
        <v>75.2</v>
      </c>
    </row>
    <row r="76" spans="2:9">
      <c r="B76" s="11" t="s">
        <v>43</v>
      </c>
      <c r="C76" s="12" t="s">
        <v>36</v>
      </c>
      <c r="D76" s="12" t="s">
        <v>117</v>
      </c>
      <c r="E76" s="12" t="s">
        <v>530</v>
      </c>
      <c r="F76" s="12" t="s">
        <v>26</v>
      </c>
      <c r="G76" s="13">
        <f>'Лист 1'!F127+'Лист 1'!F129</f>
        <v>75.2</v>
      </c>
      <c r="H76" s="13">
        <f>'Лист 1'!G127+'Лист 1'!G129</f>
        <v>75.2</v>
      </c>
      <c r="I76" s="13">
        <f>'Лист 1'!H127+'Лист 1'!H129</f>
        <v>75.2</v>
      </c>
    </row>
    <row r="77" spans="2:9">
      <c r="B77" s="9" t="s">
        <v>120</v>
      </c>
      <c r="C77" s="92" t="s">
        <v>36</v>
      </c>
      <c r="D77" s="92" t="s">
        <v>121</v>
      </c>
      <c r="E77" s="12"/>
      <c r="F77" s="12"/>
      <c r="G77" s="10">
        <f>G78+G81</f>
        <v>3682.4</v>
      </c>
      <c r="H77" s="10">
        <f>H78+H81</f>
        <v>3382.4</v>
      </c>
      <c r="I77" s="10">
        <f>I78+I81</f>
        <v>3382.4</v>
      </c>
    </row>
    <row r="78" spans="2:9" s="40" customFormat="1" ht="63.75" customHeight="1">
      <c r="B78" s="23" t="s">
        <v>915</v>
      </c>
      <c r="C78" s="12" t="s">
        <v>36</v>
      </c>
      <c r="D78" s="12" t="s">
        <v>121</v>
      </c>
      <c r="E78" s="12" t="s">
        <v>547</v>
      </c>
      <c r="F78" s="12"/>
      <c r="G78" s="13">
        <f t="shared" ref="G78:I79" si="12">G79</f>
        <v>3300</v>
      </c>
      <c r="H78" s="13">
        <f t="shared" si="12"/>
        <v>3300</v>
      </c>
      <c r="I78" s="13">
        <f t="shared" si="12"/>
        <v>3300</v>
      </c>
    </row>
    <row r="79" spans="2:9" ht="38.25">
      <c r="B79" s="11" t="s">
        <v>124</v>
      </c>
      <c r="C79" s="12" t="s">
        <v>36</v>
      </c>
      <c r="D79" s="12" t="s">
        <v>121</v>
      </c>
      <c r="E79" s="12" t="s">
        <v>548</v>
      </c>
      <c r="F79" s="12"/>
      <c r="G79" s="13">
        <f t="shared" si="12"/>
        <v>3300</v>
      </c>
      <c r="H79" s="13">
        <f t="shared" si="12"/>
        <v>3300</v>
      </c>
      <c r="I79" s="13">
        <f t="shared" si="12"/>
        <v>3300</v>
      </c>
    </row>
    <row r="80" spans="2:9" ht="25.5">
      <c r="B80" s="11" t="s">
        <v>126</v>
      </c>
      <c r="C80" s="12" t="s">
        <v>36</v>
      </c>
      <c r="D80" s="12" t="s">
        <v>121</v>
      </c>
      <c r="E80" s="12" t="s">
        <v>548</v>
      </c>
      <c r="F80" s="12" t="s">
        <v>26</v>
      </c>
      <c r="G80" s="13">
        <f>'Лист 1'!F134</f>
        <v>3300</v>
      </c>
      <c r="H80" s="13">
        <f>'Лист 1'!G134</f>
        <v>3300</v>
      </c>
      <c r="I80" s="13">
        <f>'Лист 1'!H134</f>
        <v>3300</v>
      </c>
    </row>
    <row r="81" spans="2:9">
      <c r="B81" s="11" t="s">
        <v>127</v>
      </c>
      <c r="C81" s="12" t="s">
        <v>36</v>
      </c>
      <c r="D81" s="12" t="s">
        <v>121</v>
      </c>
      <c r="E81" s="12" t="s">
        <v>530</v>
      </c>
      <c r="F81" s="12"/>
      <c r="G81" s="13">
        <f>G82+G83</f>
        <v>382.40000000000003</v>
      </c>
      <c r="H81" s="13">
        <f>H82+H83</f>
        <v>82.399999999999991</v>
      </c>
      <c r="I81" s="13">
        <f>I82+I83</f>
        <v>82.399999999999991</v>
      </c>
    </row>
    <row r="82" spans="2:9" ht="41.25" customHeight="1">
      <c r="B82" s="11" t="s">
        <v>23</v>
      </c>
      <c r="C82" s="12" t="s">
        <v>36</v>
      </c>
      <c r="D82" s="12" t="s">
        <v>121</v>
      </c>
      <c r="E82" s="12" t="s">
        <v>530</v>
      </c>
      <c r="F82" s="12" t="s">
        <v>24</v>
      </c>
      <c r="G82" s="13">
        <f>'Лист 1'!F139</f>
        <v>74.8</v>
      </c>
      <c r="H82" s="13">
        <f>'Лист 1'!G139</f>
        <v>74.8</v>
      </c>
      <c r="I82" s="13">
        <f>'Лист 1'!H139</f>
        <v>74.8</v>
      </c>
    </row>
    <row r="83" spans="2:9" ht="25.5">
      <c r="B83" s="11" t="s">
        <v>128</v>
      </c>
      <c r="C83" s="12" t="s">
        <v>36</v>
      </c>
      <c r="D83" s="12" t="s">
        <v>121</v>
      </c>
      <c r="E83" s="12" t="s">
        <v>530</v>
      </c>
      <c r="F83" s="12" t="s">
        <v>26</v>
      </c>
      <c r="G83" s="13">
        <f>'Лист 1'!F137+'Лист 1'!F140</f>
        <v>307.60000000000002</v>
      </c>
      <c r="H83" s="13">
        <f>'Лист 1'!G137+'Лист 1'!G140</f>
        <v>7.6</v>
      </c>
      <c r="I83" s="13">
        <f>'Лист 1'!H137+'Лист 1'!H140</f>
        <v>7.6</v>
      </c>
    </row>
    <row r="84" spans="2:9">
      <c r="B84" s="9" t="s">
        <v>131</v>
      </c>
      <c r="C84" s="12" t="s">
        <v>36</v>
      </c>
      <c r="D84" s="92" t="s">
        <v>132</v>
      </c>
      <c r="E84" s="12"/>
      <c r="F84" s="12"/>
      <c r="G84" s="10">
        <f t="shared" ref="G84:I84" si="13">G85</f>
        <v>44874.3</v>
      </c>
      <c r="H84" s="10">
        <f t="shared" si="13"/>
        <v>31474.300000000003</v>
      </c>
      <c r="I84" s="10">
        <f t="shared" si="13"/>
        <v>31474.3</v>
      </c>
    </row>
    <row r="85" spans="2:9">
      <c r="B85" s="11" t="s">
        <v>127</v>
      </c>
      <c r="C85" s="12" t="s">
        <v>36</v>
      </c>
      <c r="D85" s="12" t="s">
        <v>132</v>
      </c>
      <c r="E85" s="12" t="s">
        <v>530</v>
      </c>
      <c r="F85" s="12"/>
      <c r="G85" s="13">
        <f>G86+G87</f>
        <v>44874.3</v>
      </c>
      <c r="H85" s="13">
        <f>H86+H87</f>
        <v>31474.300000000003</v>
      </c>
      <c r="I85" s="13">
        <f>I86+I87</f>
        <v>31474.3</v>
      </c>
    </row>
    <row r="86" spans="2:9">
      <c r="B86" s="11" t="s">
        <v>43</v>
      </c>
      <c r="C86" s="12" t="s">
        <v>36</v>
      </c>
      <c r="D86" s="12" t="s">
        <v>132</v>
      </c>
      <c r="E86" s="12" t="s">
        <v>530</v>
      </c>
      <c r="F86" s="12" t="s">
        <v>26</v>
      </c>
      <c r="G86" s="13">
        <f>'Лист 1'!F144+'Лист 1'!F146+'Лист 1'!F150+'Лист 1'!F151+'Лист 1'!F155+'Лист 1'!F156</f>
        <v>44874.3</v>
      </c>
      <c r="H86" s="13">
        <f>'Лист 1'!G144+'Лист 1'!G146+'Лист 1'!G150+'Лист 1'!G151+'Лист 1'!G155+'Лист 1'!G156</f>
        <v>31474.300000000003</v>
      </c>
      <c r="I86" s="13">
        <f>'Лист 1'!H144+'Лист 1'!H146+'Лист 1'!H150+'Лист 1'!H151+'Лист 1'!H155+'Лист 1'!H156</f>
        <v>31474.3</v>
      </c>
    </row>
    <row r="87" spans="2:9" hidden="1">
      <c r="B87" s="11" t="s">
        <v>778</v>
      </c>
      <c r="C87" s="12" t="s">
        <v>36</v>
      </c>
      <c r="D87" s="12" t="s">
        <v>132</v>
      </c>
      <c r="E87" s="12" t="s">
        <v>529</v>
      </c>
      <c r="F87" s="12" t="s">
        <v>211</v>
      </c>
      <c r="G87" s="13">
        <f>'Лист 1'!F148+'Лист 1'!F152+'Лист 1'!F153</f>
        <v>0</v>
      </c>
      <c r="H87" s="13">
        <f>'Лист 1'!G148+'Лист 1'!G152+'Лист 1'!G153</f>
        <v>0</v>
      </c>
      <c r="I87" s="13">
        <f>'Лист 1'!H148+'Лист 1'!H152+'Лист 1'!H153</f>
        <v>0</v>
      </c>
    </row>
    <row r="88" spans="2:9">
      <c r="B88" s="9" t="s">
        <v>141</v>
      </c>
      <c r="C88" s="92" t="s">
        <v>36</v>
      </c>
      <c r="D88" s="92" t="s">
        <v>142</v>
      </c>
      <c r="E88" s="12"/>
      <c r="F88" s="12"/>
      <c r="G88" s="10">
        <f>G89</f>
        <v>550</v>
      </c>
      <c r="H88" s="10">
        <f>H89</f>
        <v>550</v>
      </c>
      <c r="I88" s="10">
        <f>I89</f>
        <v>550</v>
      </c>
    </row>
    <row r="89" spans="2:9" s="40" customFormat="1" ht="25.5">
      <c r="B89" s="11" t="s">
        <v>916</v>
      </c>
      <c r="C89" s="12" t="s">
        <v>36</v>
      </c>
      <c r="D89" s="12" t="s">
        <v>142</v>
      </c>
      <c r="E89" s="12" t="s">
        <v>549</v>
      </c>
      <c r="F89" s="12"/>
      <c r="G89" s="13">
        <f>G90+G92+G96+G100+G94+G98</f>
        <v>550</v>
      </c>
      <c r="H89" s="13">
        <f t="shared" ref="H89:I89" si="14">H90+H92+H96+H100+H94+H98</f>
        <v>550</v>
      </c>
      <c r="I89" s="13">
        <f t="shared" si="14"/>
        <v>550</v>
      </c>
    </row>
    <row r="90" spans="2:9" ht="38.25">
      <c r="B90" s="22" t="s">
        <v>145</v>
      </c>
      <c r="C90" s="12" t="s">
        <v>36</v>
      </c>
      <c r="D90" s="12" t="s">
        <v>142</v>
      </c>
      <c r="E90" s="12" t="s">
        <v>550</v>
      </c>
      <c r="F90" s="12"/>
      <c r="G90" s="13">
        <f>G91</f>
        <v>300</v>
      </c>
      <c r="H90" s="13">
        <f>H91</f>
        <v>300</v>
      </c>
      <c r="I90" s="13">
        <f>I91</f>
        <v>300</v>
      </c>
    </row>
    <row r="91" spans="2:9">
      <c r="B91" s="11" t="s">
        <v>43</v>
      </c>
      <c r="C91" s="12" t="s">
        <v>36</v>
      </c>
      <c r="D91" s="12" t="s">
        <v>142</v>
      </c>
      <c r="E91" s="12" t="s">
        <v>550</v>
      </c>
      <c r="F91" s="12" t="s">
        <v>26</v>
      </c>
      <c r="G91" s="13">
        <f>'Лист 1'!F161</f>
        <v>300</v>
      </c>
      <c r="H91" s="13">
        <f>'Лист 1'!G161</f>
        <v>300</v>
      </c>
      <c r="I91" s="13">
        <f>'Лист 1'!H161</f>
        <v>300</v>
      </c>
    </row>
    <row r="92" spans="2:9" ht="25.5">
      <c r="B92" s="22" t="s">
        <v>147</v>
      </c>
      <c r="C92" s="12" t="s">
        <v>36</v>
      </c>
      <c r="D92" s="12" t="s">
        <v>142</v>
      </c>
      <c r="E92" s="12" t="s">
        <v>551</v>
      </c>
      <c r="F92" s="12"/>
      <c r="G92" s="13">
        <f>G93</f>
        <v>10</v>
      </c>
      <c r="H92" s="13">
        <f>H93</f>
        <v>10</v>
      </c>
      <c r="I92" s="13">
        <f>I93</f>
        <v>10</v>
      </c>
    </row>
    <row r="93" spans="2:9">
      <c r="B93" s="11" t="s">
        <v>43</v>
      </c>
      <c r="C93" s="12" t="s">
        <v>36</v>
      </c>
      <c r="D93" s="12" t="s">
        <v>142</v>
      </c>
      <c r="E93" s="12" t="s">
        <v>551</v>
      </c>
      <c r="F93" s="12" t="s">
        <v>26</v>
      </c>
      <c r="G93" s="13">
        <f>'Лист 1'!F163</f>
        <v>10</v>
      </c>
      <c r="H93" s="13">
        <f>'Лист 1'!G163</f>
        <v>10</v>
      </c>
      <c r="I93" s="13">
        <f>'Лист 1'!H163</f>
        <v>10</v>
      </c>
    </row>
    <row r="94" spans="2:9" ht="25.5">
      <c r="B94" s="22" t="s">
        <v>850</v>
      </c>
      <c r="C94" s="12" t="s">
        <v>36</v>
      </c>
      <c r="D94" s="12" t="s">
        <v>142</v>
      </c>
      <c r="E94" s="12" t="s">
        <v>934</v>
      </c>
      <c r="F94" s="12"/>
      <c r="G94" s="13">
        <f>G95</f>
        <v>10</v>
      </c>
      <c r="H94" s="13">
        <f>H95</f>
        <v>10</v>
      </c>
      <c r="I94" s="13">
        <f>I95</f>
        <v>10</v>
      </c>
    </row>
    <row r="95" spans="2:9">
      <c r="B95" s="11" t="s">
        <v>43</v>
      </c>
      <c r="C95" s="12" t="s">
        <v>36</v>
      </c>
      <c r="D95" s="12" t="s">
        <v>142</v>
      </c>
      <c r="E95" s="12" t="s">
        <v>934</v>
      </c>
      <c r="F95" s="12" t="s">
        <v>26</v>
      </c>
      <c r="G95" s="13">
        <f>'Лист 1'!F165</f>
        <v>10</v>
      </c>
      <c r="H95" s="13">
        <f>'Лист 1'!G165</f>
        <v>10</v>
      </c>
      <c r="I95" s="13">
        <f>'Лист 1'!H165</f>
        <v>10</v>
      </c>
    </row>
    <row r="96" spans="2:9" hidden="1">
      <c r="B96" s="22" t="s">
        <v>149</v>
      </c>
      <c r="C96" s="12" t="s">
        <v>36</v>
      </c>
      <c r="D96" s="12" t="s">
        <v>142</v>
      </c>
      <c r="E96" s="12" t="s">
        <v>552</v>
      </c>
      <c r="F96" s="12"/>
      <c r="G96" s="13">
        <f>G97</f>
        <v>0</v>
      </c>
      <c r="H96" s="13">
        <f>H97</f>
        <v>0</v>
      </c>
      <c r="I96" s="13">
        <f>I97</f>
        <v>0</v>
      </c>
    </row>
    <row r="97" spans="2:9" hidden="1">
      <c r="B97" s="11" t="s">
        <v>43</v>
      </c>
      <c r="C97" s="12" t="s">
        <v>36</v>
      </c>
      <c r="D97" s="12" t="s">
        <v>142</v>
      </c>
      <c r="E97" s="12" t="s">
        <v>552</v>
      </c>
      <c r="F97" s="12" t="s">
        <v>26</v>
      </c>
      <c r="G97" s="13">
        <f>'Лист 1'!F167</f>
        <v>0</v>
      </c>
      <c r="H97" s="13">
        <f>'Лист 1'!G167</f>
        <v>0</v>
      </c>
      <c r="I97" s="13">
        <f>'Лист 1'!H167</f>
        <v>0</v>
      </c>
    </row>
    <row r="98" spans="2:9">
      <c r="B98" s="22" t="s">
        <v>848</v>
      </c>
      <c r="C98" s="12" t="s">
        <v>36</v>
      </c>
      <c r="D98" s="12" t="s">
        <v>142</v>
      </c>
      <c r="E98" s="12" t="s">
        <v>935</v>
      </c>
      <c r="F98" s="12"/>
      <c r="G98" s="13">
        <f>G99</f>
        <v>150</v>
      </c>
      <c r="H98" s="13">
        <f>H99</f>
        <v>150</v>
      </c>
      <c r="I98" s="13">
        <f>I99</f>
        <v>150</v>
      </c>
    </row>
    <row r="99" spans="2:9">
      <c r="B99" s="11" t="s">
        <v>43</v>
      </c>
      <c r="C99" s="12" t="s">
        <v>36</v>
      </c>
      <c r="D99" s="12" t="s">
        <v>142</v>
      </c>
      <c r="E99" s="12" t="s">
        <v>935</v>
      </c>
      <c r="F99" s="12" t="s">
        <v>26</v>
      </c>
      <c r="G99" s="13">
        <f>'Лист 1'!F169</f>
        <v>150</v>
      </c>
      <c r="H99" s="13">
        <f>'Лист 1'!G169</f>
        <v>150</v>
      </c>
      <c r="I99" s="13">
        <f>'Лист 1'!H169</f>
        <v>150</v>
      </c>
    </row>
    <row r="100" spans="2:9" ht="25.5">
      <c r="B100" s="22" t="s">
        <v>151</v>
      </c>
      <c r="C100" s="12" t="s">
        <v>36</v>
      </c>
      <c r="D100" s="12" t="s">
        <v>142</v>
      </c>
      <c r="E100" s="12" t="s">
        <v>553</v>
      </c>
      <c r="F100" s="12"/>
      <c r="G100" s="13">
        <f>G101</f>
        <v>80</v>
      </c>
      <c r="H100" s="13">
        <f>H101</f>
        <v>80</v>
      </c>
      <c r="I100" s="13">
        <f>I101</f>
        <v>80</v>
      </c>
    </row>
    <row r="101" spans="2:9">
      <c r="B101" s="11" t="s">
        <v>43</v>
      </c>
      <c r="C101" s="12" t="s">
        <v>36</v>
      </c>
      <c r="D101" s="12" t="s">
        <v>142</v>
      </c>
      <c r="E101" s="12" t="s">
        <v>553</v>
      </c>
      <c r="F101" s="12" t="s">
        <v>26</v>
      </c>
      <c r="G101" s="13">
        <f>'Лист 1'!F171</f>
        <v>80</v>
      </c>
      <c r="H101" s="13">
        <f>'Лист 1'!G171</f>
        <v>80</v>
      </c>
      <c r="I101" s="13">
        <f>'Лист 1'!H171</f>
        <v>80</v>
      </c>
    </row>
    <row r="102" spans="2:9">
      <c r="B102" s="9" t="s">
        <v>153</v>
      </c>
      <c r="C102" s="92" t="s">
        <v>36</v>
      </c>
      <c r="D102" s="92" t="s">
        <v>154</v>
      </c>
      <c r="E102" s="12"/>
      <c r="F102" s="12"/>
      <c r="G102" s="10">
        <f>G103+G115+G118+G112</f>
        <v>348.5</v>
      </c>
      <c r="H102" s="10">
        <f t="shared" ref="H102:I102" si="15">H103+H115+H118+H112</f>
        <v>199.5</v>
      </c>
      <c r="I102" s="10">
        <f t="shared" si="15"/>
        <v>100</v>
      </c>
    </row>
    <row r="103" spans="2:9" s="40" customFormat="1" ht="25.5">
      <c r="B103" s="11" t="s">
        <v>672</v>
      </c>
      <c r="C103" s="12" t="s">
        <v>36</v>
      </c>
      <c r="D103" s="12" t="s">
        <v>154</v>
      </c>
      <c r="E103" s="12" t="s">
        <v>554</v>
      </c>
      <c r="F103" s="12"/>
      <c r="G103" s="13">
        <f>G104+G106+G108+G110</f>
        <v>239</v>
      </c>
      <c r="H103" s="13">
        <f>H104+H106+H108+H110</f>
        <v>90</v>
      </c>
      <c r="I103" s="13">
        <f>I104+I106+I108+I110</f>
        <v>0</v>
      </c>
    </row>
    <row r="104" spans="2:9" s="40" customFormat="1" hidden="1">
      <c r="B104" s="22" t="s">
        <v>673</v>
      </c>
      <c r="C104" s="12" t="s">
        <v>36</v>
      </c>
      <c r="D104" s="12" t="s">
        <v>154</v>
      </c>
      <c r="E104" s="12" t="s">
        <v>675</v>
      </c>
      <c r="F104" s="12"/>
      <c r="G104" s="13">
        <f>G105</f>
        <v>0</v>
      </c>
      <c r="H104" s="13">
        <f>H105</f>
        <v>0</v>
      </c>
      <c r="I104" s="13">
        <f>I105</f>
        <v>0</v>
      </c>
    </row>
    <row r="105" spans="2:9" s="40" customFormat="1" hidden="1">
      <c r="B105" s="11" t="s">
        <v>43</v>
      </c>
      <c r="C105" s="12" t="s">
        <v>36</v>
      </c>
      <c r="D105" s="12" t="s">
        <v>676</v>
      </c>
      <c r="E105" s="12" t="s">
        <v>675</v>
      </c>
      <c r="F105" s="12" t="s">
        <v>26</v>
      </c>
      <c r="G105" s="13">
        <f>'Лист 1'!F176</f>
        <v>0</v>
      </c>
      <c r="H105" s="13">
        <f>'Лист 1'!G176</f>
        <v>0</v>
      </c>
      <c r="I105" s="13">
        <f>'Лист 1'!H176</f>
        <v>0</v>
      </c>
    </row>
    <row r="106" spans="2:9">
      <c r="B106" s="11" t="s">
        <v>157</v>
      </c>
      <c r="C106" s="12" t="s">
        <v>36</v>
      </c>
      <c r="D106" s="12" t="s">
        <v>154</v>
      </c>
      <c r="E106" s="12" t="s">
        <v>555</v>
      </c>
      <c r="F106" s="12"/>
      <c r="G106" s="13">
        <f>G107</f>
        <v>9</v>
      </c>
      <c r="H106" s="13">
        <f>H107</f>
        <v>10</v>
      </c>
      <c r="I106" s="13">
        <f>I107</f>
        <v>0</v>
      </c>
    </row>
    <row r="107" spans="2:9">
      <c r="B107" s="11" t="s">
        <v>43</v>
      </c>
      <c r="C107" s="12" t="s">
        <v>36</v>
      </c>
      <c r="D107" s="12" t="s">
        <v>154</v>
      </c>
      <c r="E107" s="12" t="s">
        <v>555</v>
      </c>
      <c r="F107" s="12" t="s">
        <v>159</v>
      </c>
      <c r="G107" s="13">
        <f>'Лист 1'!F178</f>
        <v>9</v>
      </c>
      <c r="H107" s="13">
        <f>'Лист 1'!G178</f>
        <v>10</v>
      </c>
      <c r="I107" s="13">
        <f>'Лист 1'!H178</f>
        <v>0</v>
      </c>
    </row>
    <row r="108" spans="2:9">
      <c r="B108" s="11" t="s">
        <v>160</v>
      </c>
      <c r="C108" s="12" t="s">
        <v>36</v>
      </c>
      <c r="D108" s="12" t="s">
        <v>154</v>
      </c>
      <c r="E108" s="12" t="s">
        <v>556</v>
      </c>
      <c r="F108" s="12"/>
      <c r="G108" s="13">
        <f>G109</f>
        <v>150</v>
      </c>
      <c r="H108" s="13">
        <f>H109</f>
        <v>0</v>
      </c>
      <c r="I108" s="13">
        <f>I109</f>
        <v>0</v>
      </c>
    </row>
    <row r="109" spans="2:9">
      <c r="B109" s="11" t="s">
        <v>43</v>
      </c>
      <c r="C109" s="12" t="s">
        <v>36</v>
      </c>
      <c r="D109" s="12" t="s">
        <v>154</v>
      </c>
      <c r="E109" s="12" t="s">
        <v>556</v>
      </c>
      <c r="F109" s="12" t="s">
        <v>159</v>
      </c>
      <c r="G109" s="13">
        <f>'Лист 1'!F180</f>
        <v>150</v>
      </c>
      <c r="H109" s="13">
        <f>'Лист 1'!G180</f>
        <v>0</v>
      </c>
      <c r="I109" s="13">
        <f>'Лист 1'!H180</f>
        <v>0</v>
      </c>
    </row>
    <row r="110" spans="2:9">
      <c r="B110" s="11" t="s">
        <v>162</v>
      </c>
      <c r="C110" s="12" t="s">
        <v>36</v>
      </c>
      <c r="D110" s="12" t="s">
        <v>154</v>
      </c>
      <c r="E110" s="12" t="s">
        <v>557</v>
      </c>
      <c r="F110" s="12"/>
      <c r="G110" s="13">
        <f>G111</f>
        <v>80</v>
      </c>
      <c r="H110" s="13">
        <f>H111</f>
        <v>80</v>
      </c>
      <c r="I110" s="13">
        <f>I111</f>
        <v>0</v>
      </c>
    </row>
    <row r="111" spans="2:9">
      <c r="B111" s="11" t="s">
        <v>43</v>
      </c>
      <c r="C111" s="12" t="s">
        <v>36</v>
      </c>
      <c r="D111" s="12" t="s">
        <v>154</v>
      </c>
      <c r="E111" s="12" t="s">
        <v>557</v>
      </c>
      <c r="F111" s="12" t="s">
        <v>26</v>
      </c>
      <c r="G111" s="13">
        <f>'Лист 1'!F182</f>
        <v>80</v>
      </c>
      <c r="H111" s="13">
        <f>'Лист 1'!G182</f>
        <v>80</v>
      </c>
      <c r="I111" s="13">
        <f>'Лист 1'!H182</f>
        <v>0</v>
      </c>
    </row>
    <row r="112" spans="2:9" ht="38.25">
      <c r="B112" s="22" t="s">
        <v>854</v>
      </c>
      <c r="C112" s="12" t="s">
        <v>36</v>
      </c>
      <c r="D112" s="12" t="s">
        <v>154</v>
      </c>
      <c r="E112" s="12" t="s">
        <v>938</v>
      </c>
      <c r="F112" s="12"/>
      <c r="G112" s="13">
        <f>G113</f>
        <v>9.5</v>
      </c>
      <c r="H112" s="13">
        <f t="shared" ref="H112:I113" si="16">H113</f>
        <v>9.5</v>
      </c>
      <c r="I112" s="13">
        <f t="shared" si="16"/>
        <v>0</v>
      </c>
    </row>
    <row r="113" spans="2:9">
      <c r="B113" s="11" t="s">
        <v>855</v>
      </c>
      <c r="C113" s="12" t="s">
        <v>36</v>
      </c>
      <c r="D113" s="12" t="s">
        <v>154</v>
      </c>
      <c r="E113" s="12" t="s">
        <v>939</v>
      </c>
      <c r="F113" s="12"/>
      <c r="G113" s="13">
        <f>G114</f>
        <v>9.5</v>
      </c>
      <c r="H113" s="13">
        <f t="shared" si="16"/>
        <v>9.5</v>
      </c>
      <c r="I113" s="13">
        <f t="shared" si="16"/>
        <v>0</v>
      </c>
    </row>
    <row r="114" spans="2:9">
      <c r="B114" s="11" t="s">
        <v>43</v>
      </c>
      <c r="C114" s="12" t="s">
        <v>36</v>
      </c>
      <c r="D114" s="12" t="s">
        <v>154</v>
      </c>
      <c r="E114" s="12" t="s">
        <v>939</v>
      </c>
      <c r="F114" s="12" t="s">
        <v>26</v>
      </c>
      <c r="G114" s="13">
        <f>'Лист 1'!F186</f>
        <v>9.5</v>
      </c>
      <c r="H114" s="13">
        <f>'Лист 1'!G186</f>
        <v>9.5</v>
      </c>
      <c r="I114" s="13">
        <f>'Лист 1'!H186</f>
        <v>0</v>
      </c>
    </row>
    <row r="115" spans="2:9" s="40" customFormat="1" ht="38.25">
      <c r="B115" s="22" t="s">
        <v>917</v>
      </c>
      <c r="C115" s="12" t="s">
        <v>36</v>
      </c>
      <c r="D115" s="12" t="s">
        <v>154</v>
      </c>
      <c r="E115" s="12" t="s">
        <v>558</v>
      </c>
      <c r="F115" s="12"/>
      <c r="G115" s="13">
        <f t="shared" ref="G115:I116" si="17">G116</f>
        <v>100</v>
      </c>
      <c r="H115" s="13">
        <f t="shared" si="17"/>
        <v>100</v>
      </c>
      <c r="I115" s="13">
        <f t="shared" si="17"/>
        <v>100</v>
      </c>
    </row>
    <row r="116" spans="2:9">
      <c r="B116" s="11" t="s">
        <v>166</v>
      </c>
      <c r="C116" s="12" t="s">
        <v>36</v>
      </c>
      <c r="D116" s="12" t="s">
        <v>154</v>
      </c>
      <c r="E116" s="12" t="s">
        <v>559</v>
      </c>
      <c r="F116" s="12"/>
      <c r="G116" s="13">
        <f t="shared" si="17"/>
        <v>100</v>
      </c>
      <c r="H116" s="13">
        <f t="shared" si="17"/>
        <v>100</v>
      </c>
      <c r="I116" s="13">
        <f t="shared" si="17"/>
        <v>100</v>
      </c>
    </row>
    <row r="117" spans="2:9">
      <c r="B117" s="11" t="s">
        <v>43</v>
      </c>
      <c r="C117" s="12" t="s">
        <v>36</v>
      </c>
      <c r="D117" s="12" t="s">
        <v>154</v>
      </c>
      <c r="E117" s="12" t="s">
        <v>559</v>
      </c>
      <c r="F117" s="12" t="s">
        <v>26</v>
      </c>
      <c r="G117" s="13">
        <f>'Лист 1'!F190</f>
        <v>100</v>
      </c>
      <c r="H117" s="13">
        <f>'Лист 1'!G190</f>
        <v>100</v>
      </c>
      <c r="I117" s="13">
        <f>'Лист 1'!H190</f>
        <v>100</v>
      </c>
    </row>
    <row r="118" spans="2:9" hidden="1">
      <c r="B118" s="11" t="s">
        <v>127</v>
      </c>
      <c r="C118" s="12" t="s">
        <v>36</v>
      </c>
      <c r="D118" s="12" t="s">
        <v>154</v>
      </c>
      <c r="E118" s="12" t="s">
        <v>529</v>
      </c>
      <c r="F118" s="12"/>
      <c r="G118" s="13">
        <f>G119+G120</f>
        <v>0</v>
      </c>
      <c r="H118" s="13">
        <f>H119+H120</f>
        <v>0</v>
      </c>
      <c r="I118" s="13">
        <f>I119+I120</f>
        <v>0</v>
      </c>
    </row>
    <row r="119" spans="2:9" hidden="1">
      <c r="B119" s="11" t="s">
        <v>43</v>
      </c>
      <c r="C119" s="12" t="s">
        <v>36</v>
      </c>
      <c r="D119" s="12" t="s">
        <v>154</v>
      </c>
      <c r="E119" s="12" t="s">
        <v>529</v>
      </c>
      <c r="F119" s="12" t="s">
        <v>26</v>
      </c>
      <c r="G119" s="13">
        <f>'Лист 1'!F195</f>
        <v>0</v>
      </c>
      <c r="H119" s="13">
        <f>'Лист 1'!G195</f>
        <v>0</v>
      </c>
      <c r="I119" s="13">
        <f>'Лист 1'!H195</f>
        <v>0</v>
      </c>
    </row>
    <row r="120" spans="2:9" ht="25.5" hidden="1">
      <c r="B120" s="11" t="s">
        <v>782</v>
      </c>
      <c r="C120" s="12" t="s">
        <v>36</v>
      </c>
      <c r="D120" s="12" t="s">
        <v>154</v>
      </c>
      <c r="E120" s="12" t="s">
        <v>529</v>
      </c>
      <c r="F120" s="12" t="s">
        <v>72</v>
      </c>
      <c r="G120" s="13">
        <f>'Лист 1'!F193</f>
        <v>0</v>
      </c>
      <c r="H120" s="13">
        <f>'Лист 1'!G193</f>
        <v>0</v>
      </c>
      <c r="I120" s="13">
        <f>'Лист 1'!H193</f>
        <v>0</v>
      </c>
    </row>
    <row r="121" spans="2:9">
      <c r="B121" s="9" t="s">
        <v>170</v>
      </c>
      <c r="C121" s="92" t="s">
        <v>36</v>
      </c>
      <c r="D121" s="92" t="s">
        <v>171</v>
      </c>
      <c r="E121" s="92"/>
      <c r="F121" s="92"/>
      <c r="G121" s="10">
        <f>G122+G173+G184</f>
        <v>16417.900000000001</v>
      </c>
      <c r="H121" s="10">
        <f>H122+H173+H184</f>
        <v>10957.8</v>
      </c>
      <c r="I121" s="10">
        <f>I122+I173+I184</f>
        <v>10116.700000000001</v>
      </c>
    </row>
    <row r="122" spans="2:9">
      <c r="B122" s="9" t="s">
        <v>172</v>
      </c>
      <c r="C122" s="92" t="s">
        <v>36</v>
      </c>
      <c r="D122" s="92" t="s">
        <v>173</v>
      </c>
      <c r="E122" s="92"/>
      <c r="F122" s="92"/>
      <c r="G122" s="10">
        <f>G132+G155+G158+G161+G170+G123</f>
        <v>10617.7</v>
      </c>
      <c r="H122" s="10">
        <f t="shared" ref="H122:I122" si="18">H132+H155+H158+H161+H170+H123</f>
        <v>6124</v>
      </c>
      <c r="I122" s="10">
        <f t="shared" si="18"/>
        <v>5282.9</v>
      </c>
    </row>
    <row r="123" spans="2:9" ht="38.25">
      <c r="B123" s="22" t="s">
        <v>859</v>
      </c>
      <c r="C123" s="12" t="s">
        <v>36</v>
      </c>
      <c r="D123" s="12" t="s">
        <v>173</v>
      </c>
      <c r="E123" s="12" t="s">
        <v>941</v>
      </c>
      <c r="F123" s="128"/>
      <c r="G123" s="13">
        <f>G124+G126+G128+G130</f>
        <v>2200</v>
      </c>
      <c r="H123" s="13">
        <f t="shared" ref="H123:I123" si="19">H124+H126+H128+H130</f>
        <v>0</v>
      </c>
      <c r="I123" s="13">
        <f t="shared" si="19"/>
        <v>0</v>
      </c>
    </row>
    <row r="124" spans="2:9" ht="25.5">
      <c r="B124" s="11" t="s">
        <v>863</v>
      </c>
      <c r="C124" s="12" t="s">
        <v>36</v>
      </c>
      <c r="D124" s="12" t="s">
        <v>173</v>
      </c>
      <c r="E124" s="12" t="s">
        <v>942</v>
      </c>
      <c r="F124" s="12"/>
      <c r="G124" s="13">
        <f>G125</f>
        <v>600</v>
      </c>
      <c r="H124" s="13">
        <f t="shared" ref="H124:I124" si="20">H125</f>
        <v>0</v>
      </c>
      <c r="I124" s="13">
        <f t="shared" si="20"/>
        <v>0</v>
      </c>
    </row>
    <row r="125" spans="2:9">
      <c r="B125" s="11" t="s">
        <v>43</v>
      </c>
      <c r="C125" s="12" t="s">
        <v>36</v>
      </c>
      <c r="D125" s="12" t="s">
        <v>173</v>
      </c>
      <c r="E125" s="12" t="s">
        <v>942</v>
      </c>
      <c r="F125" s="12" t="s">
        <v>26</v>
      </c>
      <c r="G125" s="13">
        <f>'Лист 1'!F201</f>
        <v>600</v>
      </c>
      <c r="H125" s="13">
        <f>'Лист 1'!G201</f>
        <v>0</v>
      </c>
      <c r="I125" s="13">
        <f>'Лист 1'!H201</f>
        <v>0</v>
      </c>
    </row>
    <row r="126" spans="2:9" ht="25.5">
      <c r="B126" s="11" t="s">
        <v>864</v>
      </c>
      <c r="C126" s="12" t="s">
        <v>36</v>
      </c>
      <c r="D126" s="12" t="s">
        <v>173</v>
      </c>
      <c r="E126" s="12" t="s">
        <v>943</v>
      </c>
      <c r="F126" s="12"/>
      <c r="G126" s="13">
        <f>G127</f>
        <v>150</v>
      </c>
      <c r="H126" s="13">
        <f t="shared" ref="H126:I126" si="21">H127</f>
        <v>0</v>
      </c>
      <c r="I126" s="13">
        <f t="shared" si="21"/>
        <v>0</v>
      </c>
    </row>
    <row r="127" spans="2:9">
      <c r="B127" s="11" t="s">
        <v>43</v>
      </c>
      <c r="C127" s="12" t="s">
        <v>36</v>
      </c>
      <c r="D127" s="12" t="s">
        <v>173</v>
      </c>
      <c r="E127" s="12" t="s">
        <v>943</v>
      </c>
      <c r="F127" s="12" t="s">
        <v>26</v>
      </c>
      <c r="G127" s="13">
        <f>'Лист 1'!F203</f>
        <v>150</v>
      </c>
      <c r="H127" s="13">
        <f>'Лист 1'!G203</f>
        <v>0</v>
      </c>
      <c r="I127" s="13">
        <f>'Лист 1'!H203</f>
        <v>0</v>
      </c>
    </row>
    <row r="128" spans="2:9" ht="25.5">
      <c r="B128" s="11" t="s">
        <v>865</v>
      </c>
      <c r="C128" s="12" t="s">
        <v>36</v>
      </c>
      <c r="D128" s="12" t="s">
        <v>173</v>
      </c>
      <c r="E128" s="12" t="s">
        <v>944</v>
      </c>
      <c r="F128" s="12"/>
      <c r="G128" s="13">
        <f>G129</f>
        <v>1450</v>
      </c>
      <c r="H128" s="13">
        <f t="shared" ref="H128:I128" si="22">H129</f>
        <v>0</v>
      </c>
      <c r="I128" s="13">
        <f t="shared" si="22"/>
        <v>0</v>
      </c>
    </row>
    <row r="129" spans="2:9">
      <c r="B129" s="11" t="s">
        <v>43</v>
      </c>
      <c r="C129" s="12" t="s">
        <v>36</v>
      </c>
      <c r="D129" s="12" t="s">
        <v>173</v>
      </c>
      <c r="E129" s="12" t="s">
        <v>944</v>
      </c>
      <c r="F129" s="12" t="s">
        <v>26</v>
      </c>
      <c r="G129" s="13">
        <f>'Лист 1'!F205</f>
        <v>1450</v>
      </c>
      <c r="H129" s="13">
        <f>'Лист 1'!G205</f>
        <v>0</v>
      </c>
      <c r="I129" s="13">
        <f>'Лист 1'!H205</f>
        <v>0</v>
      </c>
    </row>
    <row r="130" spans="2:9" ht="25.5" hidden="1">
      <c r="B130" s="11" t="s">
        <v>866</v>
      </c>
      <c r="C130" s="12" t="s">
        <v>36</v>
      </c>
      <c r="D130" s="12" t="s">
        <v>173</v>
      </c>
      <c r="E130" s="12" t="s">
        <v>945</v>
      </c>
      <c r="F130" s="12"/>
      <c r="G130" s="13">
        <f>G131</f>
        <v>0</v>
      </c>
      <c r="H130" s="13">
        <f t="shared" ref="H130:I130" si="23">H131</f>
        <v>0</v>
      </c>
      <c r="I130" s="13">
        <f t="shared" si="23"/>
        <v>0</v>
      </c>
    </row>
    <row r="131" spans="2:9" hidden="1">
      <c r="B131" s="11" t="s">
        <v>43</v>
      </c>
      <c r="C131" s="12" t="s">
        <v>36</v>
      </c>
      <c r="D131" s="12" t="s">
        <v>173</v>
      </c>
      <c r="E131" s="12" t="s">
        <v>945</v>
      </c>
      <c r="F131" s="12" t="s">
        <v>26</v>
      </c>
      <c r="G131" s="13">
        <f>'Лист 1'!F207</f>
        <v>0</v>
      </c>
      <c r="H131" s="13">
        <f>'Лист 1'!G207</f>
        <v>0</v>
      </c>
      <c r="I131" s="13">
        <f>'Лист 1'!H207</f>
        <v>0</v>
      </c>
    </row>
    <row r="132" spans="2:9" ht="38.25">
      <c r="B132" s="22" t="s">
        <v>918</v>
      </c>
      <c r="C132" s="12" t="s">
        <v>36</v>
      </c>
      <c r="D132" s="12" t="s">
        <v>173</v>
      </c>
      <c r="E132" s="12" t="s">
        <v>561</v>
      </c>
      <c r="F132" s="12"/>
      <c r="G132" s="13">
        <f>G133+G135+G137+G139+G141+G143+G145+G147+G149+G151+G153</f>
        <v>2750</v>
      </c>
      <c r="H132" s="13">
        <f>H133+H135+H137+H139+H141+H143+H145+H147+H149+H151+H153</f>
        <v>2151</v>
      </c>
      <c r="I132" s="13">
        <f>I133+I135+I137+I139+I141+I143+I145+I147+I149+I151+I153</f>
        <v>1151</v>
      </c>
    </row>
    <row r="133" spans="2:9" ht="38.25">
      <c r="B133" s="11" t="s">
        <v>656</v>
      </c>
      <c r="C133" s="12" t="s">
        <v>36</v>
      </c>
      <c r="D133" s="12" t="s">
        <v>173</v>
      </c>
      <c r="E133" s="12" t="s">
        <v>562</v>
      </c>
      <c r="F133" s="12"/>
      <c r="G133" s="13">
        <f>G134</f>
        <v>300</v>
      </c>
      <c r="H133" s="13">
        <f>H134</f>
        <v>1</v>
      </c>
      <c r="I133" s="13">
        <f>I134</f>
        <v>1</v>
      </c>
    </row>
    <row r="134" spans="2:9">
      <c r="B134" s="11" t="s">
        <v>43</v>
      </c>
      <c r="C134" s="12" t="s">
        <v>36</v>
      </c>
      <c r="D134" s="12" t="s">
        <v>173</v>
      </c>
      <c r="E134" s="12" t="s">
        <v>562</v>
      </c>
      <c r="F134" s="12" t="s">
        <v>26</v>
      </c>
      <c r="G134" s="13">
        <f>'Лист 1'!F211</f>
        <v>300</v>
      </c>
      <c r="H134" s="13">
        <f>'Лист 1'!G211</f>
        <v>1</v>
      </c>
      <c r="I134" s="13">
        <f>'Лист 1'!H211</f>
        <v>1</v>
      </c>
    </row>
    <row r="135" spans="2:9" ht="25.5">
      <c r="B135" s="11" t="s">
        <v>178</v>
      </c>
      <c r="C135" s="12" t="s">
        <v>36</v>
      </c>
      <c r="D135" s="12" t="s">
        <v>173</v>
      </c>
      <c r="E135" s="12" t="s">
        <v>563</v>
      </c>
      <c r="F135" s="12"/>
      <c r="G135" s="13">
        <f>G136</f>
        <v>50</v>
      </c>
      <c r="H135" s="13">
        <f>H136</f>
        <v>650</v>
      </c>
      <c r="I135" s="13">
        <f>I136</f>
        <v>650</v>
      </c>
    </row>
    <row r="136" spans="2:9">
      <c r="B136" s="11" t="s">
        <v>43</v>
      </c>
      <c r="C136" s="12" t="s">
        <v>36</v>
      </c>
      <c r="D136" s="12" t="s">
        <v>173</v>
      </c>
      <c r="E136" s="12" t="s">
        <v>563</v>
      </c>
      <c r="F136" s="12" t="s">
        <v>26</v>
      </c>
      <c r="G136" s="13">
        <f>'Лист 1'!F213</f>
        <v>50</v>
      </c>
      <c r="H136" s="13">
        <f>'Лист 1'!G213</f>
        <v>650</v>
      </c>
      <c r="I136" s="13">
        <f>'Лист 1'!H213</f>
        <v>650</v>
      </c>
    </row>
    <row r="137" spans="2:9" ht="38.25" hidden="1">
      <c r="B137" s="11" t="s">
        <v>678</v>
      </c>
      <c r="C137" s="12" t="s">
        <v>36</v>
      </c>
      <c r="D137" s="12" t="s">
        <v>173</v>
      </c>
      <c r="E137" s="12" t="s">
        <v>681</v>
      </c>
      <c r="F137" s="12"/>
      <c r="G137" s="13">
        <f>G138</f>
        <v>0</v>
      </c>
      <c r="H137" s="13">
        <f>H138</f>
        <v>0</v>
      </c>
      <c r="I137" s="13">
        <f>I138</f>
        <v>0</v>
      </c>
    </row>
    <row r="138" spans="2:9" hidden="1">
      <c r="B138" s="11" t="s">
        <v>370</v>
      </c>
      <c r="C138" s="12" t="s">
        <v>682</v>
      </c>
      <c r="D138" s="12" t="s">
        <v>173</v>
      </c>
      <c r="E138" s="12" t="s">
        <v>681</v>
      </c>
      <c r="F138" s="12" t="s">
        <v>26</v>
      </c>
      <c r="G138" s="13">
        <f>'Лист 1'!F216+'Лист 1'!F218</f>
        <v>0</v>
      </c>
      <c r="H138" s="13">
        <f>'Лист 1'!G216+'Лист 1'!G218</f>
        <v>0</v>
      </c>
      <c r="I138" s="13">
        <f>'Лист 1'!H216+'Лист 1'!H218</f>
        <v>0</v>
      </c>
    </row>
    <row r="139" spans="2:9" ht="25.5">
      <c r="B139" s="11" t="s">
        <v>683</v>
      </c>
      <c r="C139" s="12" t="s">
        <v>36</v>
      </c>
      <c r="D139" s="12" t="s">
        <v>173</v>
      </c>
      <c r="E139" s="12" t="s">
        <v>696</v>
      </c>
      <c r="F139" s="12"/>
      <c r="G139" s="13">
        <f>G140</f>
        <v>1000</v>
      </c>
      <c r="H139" s="13">
        <f>H140</f>
        <v>0</v>
      </c>
      <c r="I139" s="13">
        <f>I140</f>
        <v>0</v>
      </c>
    </row>
    <row r="140" spans="2:9">
      <c r="B140" s="11" t="s">
        <v>43</v>
      </c>
      <c r="C140" s="12" t="s">
        <v>36</v>
      </c>
      <c r="D140" s="12" t="s">
        <v>173</v>
      </c>
      <c r="E140" s="12" t="s">
        <v>696</v>
      </c>
      <c r="F140" s="12" t="s">
        <v>26</v>
      </c>
      <c r="G140" s="13">
        <f>'Лист 1'!F220</f>
        <v>1000</v>
      </c>
      <c r="H140" s="13">
        <f>'Лист 1'!G220</f>
        <v>0</v>
      </c>
      <c r="I140" s="13">
        <f>'Лист 1'!H220</f>
        <v>0</v>
      </c>
    </row>
    <row r="141" spans="2:9" ht="25.5">
      <c r="B141" s="11" t="s">
        <v>685</v>
      </c>
      <c r="C141" s="12" t="s">
        <v>682</v>
      </c>
      <c r="D141" s="12" t="s">
        <v>173</v>
      </c>
      <c r="E141" s="12" t="s">
        <v>697</v>
      </c>
      <c r="F141" s="12"/>
      <c r="G141" s="13">
        <f>G142</f>
        <v>0</v>
      </c>
      <c r="H141" s="13">
        <f>H142</f>
        <v>1000</v>
      </c>
      <c r="I141" s="13">
        <f>I142</f>
        <v>0</v>
      </c>
    </row>
    <row r="142" spans="2:9">
      <c r="B142" s="11" t="s">
        <v>43</v>
      </c>
      <c r="C142" s="12" t="s">
        <v>682</v>
      </c>
      <c r="D142" s="12" t="s">
        <v>173</v>
      </c>
      <c r="E142" s="12" t="s">
        <v>697</v>
      </c>
      <c r="F142" s="12" t="s">
        <v>26</v>
      </c>
      <c r="G142" s="13">
        <f>'Лист 1'!F222</f>
        <v>0</v>
      </c>
      <c r="H142" s="13">
        <f>'Лист 1'!G222</f>
        <v>1000</v>
      </c>
      <c r="I142" s="13">
        <f>'Лист 1'!H222</f>
        <v>0</v>
      </c>
    </row>
    <row r="143" spans="2:9" ht="25.5">
      <c r="B143" s="11" t="s">
        <v>686</v>
      </c>
      <c r="C143" s="12" t="s">
        <v>36</v>
      </c>
      <c r="D143" s="12" t="s">
        <v>173</v>
      </c>
      <c r="E143" s="12" t="s">
        <v>564</v>
      </c>
      <c r="F143" s="12"/>
      <c r="G143" s="13">
        <f>G144</f>
        <v>1300</v>
      </c>
      <c r="H143" s="13">
        <f>H144</f>
        <v>0</v>
      </c>
      <c r="I143" s="13">
        <f>I144</f>
        <v>0</v>
      </c>
    </row>
    <row r="144" spans="2:9">
      <c r="B144" s="11" t="s">
        <v>43</v>
      </c>
      <c r="C144" s="12" t="s">
        <v>36</v>
      </c>
      <c r="D144" s="12" t="s">
        <v>173</v>
      </c>
      <c r="E144" s="12" t="s">
        <v>647</v>
      </c>
      <c r="F144" s="12" t="s">
        <v>26</v>
      </c>
      <c r="G144" s="13">
        <f>'Лист 1'!F224</f>
        <v>1300</v>
      </c>
      <c r="H144" s="13">
        <f>'Лист 1'!G224</f>
        <v>0</v>
      </c>
      <c r="I144" s="13">
        <f>'Лист 1'!H224</f>
        <v>0</v>
      </c>
    </row>
    <row r="145" spans="2:9" ht="12.75" hidden="1" customHeight="1">
      <c r="B145" s="22" t="s">
        <v>180</v>
      </c>
      <c r="C145" s="12" t="s">
        <v>36</v>
      </c>
      <c r="D145" s="12" t="s">
        <v>173</v>
      </c>
      <c r="E145" s="12" t="s">
        <v>565</v>
      </c>
      <c r="F145" s="12"/>
      <c r="G145" s="13">
        <f>G146</f>
        <v>0</v>
      </c>
      <c r="H145" s="13">
        <f>H146</f>
        <v>0</v>
      </c>
      <c r="I145" s="13">
        <f>I146</f>
        <v>0</v>
      </c>
    </row>
    <row r="146" spans="2:9" hidden="1">
      <c r="B146" s="11" t="s">
        <v>43</v>
      </c>
      <c r="C146" s="12" t="s">
        <v>36</v>
      </c>
      <c r="D146" s="12" t="s">
        <v>173</v>
      </c>
      <c r="E146" s="12" t="s">
        <v>565</v>
      </c>
      <c r="F146" s="12" t="s">
        <v>26</v>
      </c>
      <c r="G146" s="13">
        <f>'Лист 1'!F227+'Лист 1'!F226</f>
        <v>0</v>
      </c>
      <c r="H146" s="13">
        <f>'Лист 1'!G227+'Лист 1'!G226</f>
        <v>0</v>
      </c>
      <c r="I146" s="13">
        <f>'Лист 1'!H227+'Лист 1'!H226</f>
        <v>0</v>
      </c>
    </row>
    <row r="147" spans="2:9" ht="51">
      <c r="B147" s="22" t="s">
        <v>689</v>
      </c>
      <c r="C147" s="12" t="s">
        <v>36</v>
      </c>
      <c r="D147" s="12" t="s">
        <v>173</v>
      </c>
      <c r="E147" s="12" t="s">
        <v>566</v>
      </c>
      <c r="F147" s="12"/>
      <c r="G147" s="13">
        <f>G148</f>
        <v>100</v>
      </c>
      <c r="H147" s="13">
        <f>H148</f>
        <v>500</v>
      </c>
      <c r="I147" s="13">
        <f>I148</f>
        <v>500</v>
      </c>
    </row>
    <row r="148" spans="2:9">
      <c r="B148" s="11" t="s">
        <v>43</v>
      </c>
      <c r="C148" s="12" t="s">
        <v>36</v>
      </c>
      <c r="D148" s="12" t="s">
        <v>173</v>
      </c>
      <c r="E148" s="12" t="s">
        <v>566</v>
      </c>
      <c r="F148" s="12" t="s">
        <v>26</v>
      </c>
      <c r="G148" s="13">
        <f>'Лист 1'!F229</f>
        <v>100</v>
      </c>
      <c r="H148" s="13">
        <f>'Лист 1'!G229</f>
        <v>500</v>
      </c>
      <c r="I148" s="13">
        <f>'Лист 1'!H229</f>
        <v>500</v>
      </c>
    </row>
    <row r="149" spans="2:9" ht="25.5" hidden="1" customHeight="1">
      <c r="B149" s="11" t="s">
        <v>690</v>
      </c>
      <c r="C149" s="12" t="s">
        <v>36</v>
      </c>
      <c r="D149" s="12" t="s">
        <v>173</v>
      </c>
      <c r="E149" s="12" t="s">
        <v>698</v>
      </c>
      <c r="F149" s="12"/>
      <c r="G149" s="13">
        <f>G150</f>
        <v>0</v>
      </c>
      <c r="H149" s="13">
        <f>H150</f>
        <v>0</v>
      </c>
      <c r="I149" s="13">
        <f>I150</f>
        <v>0</v>
      </c>
    </row>
    <row r="150" spans="2:9" hidden="1">
      <c r="B150" s="11" t="s">
        <v>43</v>
      </c>
      <c r="C150" s="12" t="s">
        <v>682</v>
      </c>
      <c r="D150" s="12" t="s">
        <v>173</v>
      </c>
      <c r="E150" s="12" t="s">
        <v>698</v>
      </c>
      <c r="F150" s="12" t="s">
        <v>26</v>
      </c>
      <c r="G150" s="13">
        <f>'Лист 1'!F231</f>
        <v>0</v>
      </c>
      <c r="H150" s="13">
        <f>'Лист 1'!G231</f>
        <v>0</v>
      </c>
      <c r="I150" s="13">
        <f>'Лист 1'!H231</f>
        <v>0</v>
      </c>
    </row>
    <row r="151" spans="2:9" ht="25.5" hidden="1">
      <c r="B151" s="22" t="s">
        <v>181</v>
      </c>
      <c r="C151" s="12" t="s">
        <v>36</v>
      </c>
      <c r="D151" s="12" t="s">
        <v>173</v>
      </c>
      <c r="E151" s="12" t="s">
        <v>699</v>
      </c>
      <c r="F151" s="12"/>
      <c r="G151" s="13">
        <f>G152</f>
        <v>0</v>
      </c>
      <c r="H151" s="13">
        <f>H152</f>
        <v>0</v>
      </c>
      <c r="I151" s="13">
        <f>I152</f>
        <v>0</v>
      </c>
    </row>
    <row r="152" spans="2:9" hidden="1">
      <c r="B152" s="11" t="s">
        <v>43</v>
      </c>
      <c r="C152" s="12" t="s">
        <v>36</v>
      </c>
      <c r="D152" s="12" t="s">
        <v>173</v>
      </c>
      <c r="E152" s="12" t="s">
        <v>699</v>
      </c>
      <c r="F152" s="12" t="s">
        <v>26</v>
      </c>
      <c r="G152" s="13">
        <f>'Лист 1'!F233</f>
        <v>0</v>
      </c>
      <c r="H152" s="13">
        <f>'Лист 1'!G233</f>
        <v>0</v>
      </c>
      <c r="I152" s="13">
        <f>'Лист 1'!H233</f>
        <v>0</v>
      </c>
    </row>
    <row r="153" spans="2:9" ht="25.5" hidden="1">
      <c r="B153" s="11" t="s">
        <v>680</v>
      </c>
      <c r="C153" s="12" t="s">
        <v>36</v>
      </c>
      <c r="D153" s="12" t="s">
        <v>173</v>
      </c>
      <c r="E153" s="12" t="s">
        <v>567</v>
      </c>
      <c r="F153" s="12"/>
      <c r="G153" s="13">
        <f>G154</f>
        <v>0</v>
      </c>
      <c r="H153" s="13">
        <f>H154</f>
        <v>0</v>
      </c>
      <c r="I153" s="13">
        <f>I154</f>
        <v>0</v>
      </c>
    </row>
    <row r="154" spans="2:9" ht="25.5" hidden="1">
      <c r="B154" s="22" t="s">
        <v>568</v>
      </c>
      <c r="C154" s="12" t="s">
        <v>36</v>
      </c>
      <c r="D154" s="12" t="s">
        <v>173</v>
      </c>
      <c r="E154" s="12" t="s">
        <v>567</v>
      </c>
      <c r="F154" s="12" t="s">
        <v>185</v>
      </c>
      <c r="G154" s="13">
        <f>'Лист 1'!F235+'Лист 1'!F236</f>
        <v>0</v>
      </c>
      <c r="H154" s="13">
        <f>'Лист 1'!G235+'Лист 1'!G236</f>
        <v>0</v>
      </c>
      <c r="I154" s="13">
        <f>'Лист 1'!H235+'Лист 1'!H236</f>
        <v>0</v>
      </c>
    </row>
    <row r="155" spans="2:9" ht="51" hidden="1">
      <c r="B155" s="11" t="s">
        <v>168</v>
      </c>
      <c r="C155" s="12" t="s">
        <v>36</v>
      </c>
      <c r="D155" s="12" t="s">
        <v>173</v>
      </c>
      <c r="E155" s="12" t="s">
        <v>560</v>
      </c>
      <c r="F155" s="12"/>
      <c r="G155" s="13">
        <f t="shared" ref="G155:I156" si="24">G156</f>
        <v>0</v>
      </c>
      <c r="H155" s="13">
        <f t="shared" si="24"/>
        <v>0</v>
      </c>
      <c r="I155" s="13">
        <f t="shared" si="24"/>
        <v>0</v>
      </c>
    </row>
    <row r="156" spans="2:9" hidden="1">
      <c r="B156" s="11" t="s">
        <v>700</v>
      </c>
      <c r="C156" s="12" t="s">
        <v>36</v>
      </c>
      <c r="D156" s="12" t="s">
        <v>173</v>
      </c>
      <c r="E156" s="12" t="s">
        <v>569</v>
      </c>
      <c r="F156" s="12"/>
      <c r="G156" s="13">
        <f t="shared" si="24"/>
        <v>0</v>
      </c>
      <c r="H156" s="13">
        <f t="shared" si="24"/>
        <v>0</v>
      </c>
      <c r="I156" s="13">
        <f t="shared" si="24"/>
        <v>0</v>
      </c>
    </row>
    <row r="157" spans="2:9" hidden="1">
      <c r="B157" s="11" t="s">
        <v>43</v>
      </c>
      <c r="C157" s="12" t="s">
        <v>36</v>
      </c>
      <c r="D157" s="12" t="s">
        <v>173</v>
      </c>
      <c r="E157" s="12" t="s">
        <v>569</v>
      </c>
      <c r="F157" s="12" t="s">
        <v>26</v>
      </c>
      <c r="G157" s="13">
        <f>'Лист 1'!F239</f>
        <v>0</v>
      </c>
      <c r="H157" s="13">
        <f>'Лист 1'!G239</f>
        <v>0</v>
      </c>
      <c r="I157" s="13">
        <f>'Лист 1'!H239</f>
        <v>0</v>
      </c>
    </row>
    <row r="158" spans="2:9" ht="51.75" hidden="1" customHeight="1">
      <c r="B158" s="11" t="s">
        <v>189</v>
      </c>
      <c r="C158" s="12" t="s">
        <v>36</v>
      </c>
      <c r="D158" s="12" t="s">
        <v>173</v>
      </c>
      <c r="E158" s="12" t="s">
        <v>570</v>
      </c>
      <c r="F158" s="12"/>
      <c r="G158" s="13">
        <f t="shared" ref="G158:I159" si="25">G159</f>
        <v>3000</v>
      </c>
      <c r="H158" s="13">
        <f t="shared" si="25"/>
        <v>0</v>
      </c>
      <c r="I158" s="13">
        <f t="shared" si="25"/>
        <v>0</v>
      </c>
    </row>
    <row r="159" spans="2:9" ht="38.25" hidden="1">
      <c r="B159" s="11" t="s">
        <v>192</v>
      </c>
      <c r="C159" s="12" t="s">
        <v>36</v>
      </c>
      <c r="D159" s="12" t="s">
        <v>173</v>
      </c>
      <c r="E159" s="12" t="s">
        <v>571</v>
      </c>
      <c r="F159" s="12"/>
      <c r="G159" s="13">
        <f t="shared" si="25"/>
        <v>3000</v>
      </c>
      <c r="H159" s="13">
        <f t="shared" si="25"/>
        <v>0</v>
      </c>
      <c r="I159" s="13">
        <f t="shared" si="25"/>
        <v>0</v>
      </c>
    </row>
    <row r="160" spans="2:9" hidden="1">
      <c r="B160" s="11" t="s">
        <v>43</v>
      </c>
      <c r="C160" s="12" t="s">
        <v>36</v>
      </c>
      <c r="D160" s="12" t="s">
        <v>173</v>
      </c>
      <c r="E160" s="12" t="s">
        <v>571</v>
      </c>
      <c r="F160" s="12" t="s">
        <v>26</v>
      </c>
      <c r="G160" s="13">
        <f>'Лист 1'!F243</f>
        <v>3000</v>
      </c>
      <c r="H160" s="13">
        <f>'Лист 1'!G243</f>
        <v>0</v>
      </c>
      <c r="I160" s="13">
        <f>'Лист 1'!H243</f>
        <v>0</v>
      </c>
    </row>
    <row r="161" spans="2:9" ht="25.5">
      <c r="B161" s="11" t="s">
        <v>194</v>
      </c>
      <c r="C161" s="12" t="s">
        <v>36</v>
      </c>
      <c r="D161" s="12" t="s">
        <v>173</v>
      </c>
      <c r="E161" s="12" t="s">
        <v>572</v>
      </c>
      <c r="F161" s="12"/>
      <c r="G161" s="13">
        <f>G162+G164+G166+G168</f>
        <v>3</v>
      </c>
      <c r="H161" s="13">
        <f t="shared" ref="H161:I161" si="26">H162+H164+H166+H168</f>
        <v>0</v>
      </c>
      <c r="I161" s="13">
        <f t="shared" si="26"/>
        <v>0</v>
      </c>
    </row>
    <row r="162" spans="2:9" ht="38.25">
      <c r="B162" s="11" t="s">
        <v>197</v>
      </c>
      <c r="C162" s="12" t="s">
        <v>36</v>
      </c>
      <c r="D162" s="12" t="s">
        <v>173</v>
      </c>
      <c r="E162" s="12" t="s">
        <v>573</v>
      </c>
      <c r="F162" s="12"/>
      <c r="G162" s="13">
        <f>G163</f>
        <v>1</v>
      </c>
      <c r="H162" s="13">
        <f>H163</f>
        <v>0</v>
      </c>
      <c r="I162" s="13">
        <f>I163</f>
        <v>0</v>
      </c>
    </row>
    <row r="163" spans="2:9">
      <c r="B163" s="11" t="s">
        <v>43</v>
      </c>
      <c r="C163" s="12" t="s">
        <v>36</v>
      </c>
      <c r="D163" s="12" t="s">
        <v>173</v>
      </c>
      <c r="E163" s="12" t="s">
        <v>573</v>
      </c>
      <c r="F163" s="12" t="s">
        <v>26</v>
      </c>
      <c r="G163" s="13">
        <f>'Лист 1'!F247</f>
        <v>1</v>
      </c>
      <c r="H163" s="13">
        <f>'Лист 1'!G247</f>
        <v>0</v>
      </c>
      <c r="I163" s="13">
        <f>'Лист 1'!H247</f>
        <v>0</v>
      </c>
    </row>
    <row r="164" spans="2:9" ht="38.25">
      <c r="B164" s="11" t="s">
        <v>199</v>
      </c>
      <c r="C164" s="12" t="s">
        <v>36</v>
      </c>
      <c r="D164" s="12" t="s">
        <v>173</v>
      </c>
      <c r="E164" s="12" t="s">
        <v>574</v>
      </c>
      <c r="F164" s="12"/>
      <c r="G164" s="13">
        <f>G165</f>
        <v>1</v>
      </c>
      <c r="H164" s="13">
        <f>H165</f>
        <v>0</v>
      </c>
      <c r="I164" s="13">
        <f>I165</f>
        <v>0</v>
      </c>
    </row>
    <row r="165" spans="2:9">
      <c r="B165" s="11" t="s">
        <v>43</v>
      </c>
      <c r="C165" s="12" t="s">
        <v>36</v>
      </c>
      <c r="D165" s="12" t="s">
        <v>173</v>
      </c>
      <c r="E165" s="12" t="s">
        <v>574</v>
      </c>
      <c r="F165" s="12" t="s">
        <v>26</v>
      </c>
      <c r="G165" s="13">
        <f>'Лист 1'!F249</f>
        <v>1</v>
      </c>
      <c r="H165" s="13">
        <f>'Лист 1'!G249</f>
        <v>0</v>
      </c>
      <c r="I165" s="13">
        <f>'Лист 1'!H249</f>
        <v>0</v>
      </c>
    </row>
    <row r="166" spans="2:9" hidden="1">
      <c r="B166" s="11" t="s">
        <v>201</v>
      </c>
      <c r="C166" s="12" t="s">
        <v>36</v>
      </c>
      <c r="D166" s="12" t="s">
        <v>173</v>
      </c>
      <c r="E166" s="12" t="s">
        <v>575</v>
      </c>
      <c r="F166" s="12"/>
      <c r="G166" s="13">
        <f>G167</f>
        <v>0</v>
      </c>
      <c r="H166" s="13">
        <f>H167</f>
        <v>0</v>
      </c>
      <c r="I166" s="13">
        <f>I167</f>
        <v>0</v>
      </c>
    </row>
    <row r="167" spans="2:9" hidden="1">
      <c r="B167" s="11" t="s">
        <v>43</v>
      </c>
      <c r="C167" s="12" t="s">
        <v>36</v>
      </c>
      <c r="D167" s="12" t="s">
        <v>173</v>
      </c>
      <c r="E167" s="12" t="s">
        <v>575</v>
      </c>
      <c r="F167" s="12" t="s">
        <v>26</v>
      </c>
      <c r="G167" s="13">
        <f>'Лист 1'!F251</f>
        <v>0</v>
      </c>
      <c r="H167" s="13">
        <f>'Лист 1'!G251</f>
        <v>0</v>
      </c>
      <c r="I167" s="13">
        <f>'Лист 1'!H251</f>
        <v>0</v>
      </c>
    </row>
    <row r="168" spans="2:9" ht="25.5">
      <c r="B168" s="11" t="s">
        <v>868</v>
      </c>
      <c r="C168" s="12" t="s">
        <v>36</v>
      </c>
      <c r="D168" s="12" t="s">
        <v>173</v>
      </c>
      <c r="E168" s="12" t="s">
        <v>940</v>
      </c>
      <c r="F168" s="12"/>
      <c r="G168" s="13">
        <f>G169</f>
        <v>1</v>
      </c>
      <c r="H168" s="13">
        <f>H169</f>
        <v>0</v>
      </c>
      <c r="I168" s="13">
        <f>I169</f>
        <v>0</v>
      </c>
    </row>
    <row r="169" spans="2:9">
      <c r="B169" s="11" t="s">
        <v>43</v>
      </c>
      <c r="C169" s="12" t="s">
        <v>36</v>
      </c>
      <c r="D169" s="12" t="s">
        <v>173</v>
      </c>
      <c r="E169" s="12" t="s">
        <v>940</v>
      </c>
      <c r="F169" s="12" t="s">
        <v>26</v>
      </c>
      <c r="G169" s="13">
        <f>'Лист 1'!F253</f>
        <v>1</v>
      </c>
      <c r="H169" s="13">
        <f>'Лист 1'!G253</f>
        <v>0</v>
      </c>
      <c r="I169" s="13">
        <f>'Лист 1'!H253</f>
        <v>0</v>
      </c>
    </row>
    <row r="170" spans="2:9" s="40" customFormat="1">
      <c r="B170" s="11" t="s">
        <v>127</v>
      </c>
      <c r="C170" s="12" t="s">
        <v>36</v>
      </c>
      <c r="D170" s="12" t="s">
        <v>173</v>
      </c>
      <c r="E170" s="12" t="s">
        <v>530</v>
      </c>
      <c r="F170" s="12"/>
      <c r="G170" s="13">
        <f>G171+G172</f>
        <v>2664.7</v>
      </c>
      <c r="H170" s="13">
        <f>H171+H172</f>
        <v>3973</v>
      </c>
      <c r="I170" s="13">
        <f>I171+I172</f>
        <v>4131.8999999999996</v>
      </c>
    </row>
    <row r="171" spans="2:9">
      <c r="B171" s="22" t="s">
        <v>43</v>
      </c>
      <c r="C171" s="12" t="s">
        <v>36</v>
      </c>
      <c r="D171" s="12" t="s">
        <v>173</v>
      </c>
      <c r="E171" s="12" t="s">
        <v>530</v>
      </c>
      <c r="F171" s="12" t="s">
        <v>26</v>
      </c>
      <c r="G171" s="13">
        <f>'Лист 1'!F258+'Лист 1'!F260+'Лист 1'!F262+'Лист 1'!F264+'Лист 1'!F268</f>
        <v>50</v>
      </c>
      <c r="H171" s="13">
        <f>'Лист 1'!G258+'Лист 1'!G260+'Лист 1'!G262+'Лист 1'!G264+'Лист 1'!G268</f>
        <v>0</v>
      </c>
      <c r="I171" s="13">
        <f>'Лист 1'!H258+'Лист 1'!H260+'Лист 1'!H262+'Лист 1'!H264+'Лист 1'!H268</f>
        <v>0</v>
      </c>
    </row>
    <row r="172" spans="2:9" ht="25.5">
      <c r="B172" s="11" t="s">
        <v>205</v>
      </c>
      <c r="C172" s="12" t="s">
        <v>36</v>
      </c>
      <c r="D172" s="12" t="s">
        <v>173</v>
      </c>
      <c r="E172" s="12" t="s">
        <v>530</v>
      </c>
      <c r="F172" s="12" t="s">
        <v>72</v>
      </c>
      <c r="G172" s="13">
        <f>'Лист 1'!F266</f>
        <v>2614.6999999999998</v>
      </c>
      <c r="H172" s="13">
        <f>'Лист 1'!G266</f>
        <v>3973</v>
      </c>
      <c r="I172" s="13">
        <f>'Лист 1'!H266</f>
        <v>4131.8999999999996</v>
      </c>
    </row>
    <row r="173" spans="2:9">
      <c r="B173" s="9" t="s">
        <v>206</v>
      </c>
      <c r="C173" s="92" t="s">
        <v>36</v>
      </c>
      <c r="D173" s="92" t="s">
        <v>207</v>
      </c>
      <c r="E173" s="92"/>
      <c r="F173" s="92"/>
      <c r="G173" s="10">
        <f>G174+G182+G177</f>
        <v>4325.8</v>
      </c>
      <c r="H173" s="10">
        <f t="shared" ref="H173:I173" si="27">H174+H182+H177</f>
        <v>3726.8</v>
      </c>
      <c r="I173" s="10">
        <f t="shared" si="27"/>
        <v>3726.8</v>
      </c>
    </row>
    <row r="174" spans="2:9" hidden="1">
      <c r="B174" s="67" t="s">
        <v>758</v>
      </c>
      <c r="C174" s="12" t="s">
        <v>36</v>
      </c>
      <c r="D174" s="12" t="s">
        <v>207</v>
      </c>
      <c r="E174" s="12" t="s">
        <v>762</v>
      </c>
      <c r="F174" s="12"/>
      <c r="G174" s="13">
        <f t="shared" ref="G174:I175" si="28">G175</f>
        <v>0</v>
      </c>
      <c r="H174" s="13">
        <f t="shared" si="28"/>
        <v>0</v>
      </c>
      <c r="I174" s="13">
        <f t="shared" si="28"/>
        <v>0</v>
      </c>
    </row>
    <row r="175" spans="2:9" ht="38.25" hidden="1">
      <c r="B175" s="73" t="s">
        <v>759</v>
      </c>
      <c r="C175" s="12" t="s">
        <v>36</v>
      </c>
      <c r="D175" s="12" t="s">
        <v>207</v>
      </c>
      <c r="E175" s="12" t="s">
        <v>802</v>
      </c>
      <c r="F175" s="12"/>
      <c r="G175" s="13">
        <f t="shared" si="28"/>
        <v>0</v>
      </c>
      <c r="H175" s="13">
        <f t="shared" si="28"/>
        <v>0</v>
      </c>
      <c r="I175" s="13">
        <f t="shared" si="28"/>
        <v>0</v>
      </c>
    </row>
    <row r="176" spans="2:9" ht="25.5" hidden="1">
      <c r="B176" s="97" t="s">
        <v>761</v>
      </c>
      <c r="C176" s="68" t="s">
        <v>36</v>
      </c>
      <c r="D176" s="12" t="s">
        <v>207</v>
      </c>
      <c r="E176" s="12" t="s">
        <v>803</v>
      </c>
      <c r="F176" s="12" t="s">
        <v>72</v>
      </c>
      <c r="G176" s="13">
        <f>'Лист 1'!F272+'Лист 1'!F273</f>
        <v>0</v>
      </c>
      <c r="H176" s="13">
        <f>'Лист 1'!G272+'Лист 1'!G273</f>
        <v>0</v>
      </c>
      <c r="I176" s="13">
        <f>'Лист 1'!H272+'Лист 1'!H273</f>
        <v>0</v>
      </c>
    </row>
    <row r="177" spans="2:9" ht="25.5">
      <c r="B177" s="11" t="s">
        <v>879</v>
      </c>
      <c r="C177" s="12" t="s">
        <v>36</v>
      </c>
      <c r="D177" s="12" t="s">
        <v>207</v>
      </c>
      <c r="E177" s="12" t="s">
        <v>946</v>
      </c>
      <c r="F177" s="12"/>
      <c r="G177" s="13">
        <f>G178+G180</f>
        <v>600</v>
      </c>
      <c r="H177" s="13">
        <f t="shared" ref="H177:I177" si="29">H178+H180</f>
        <v>1</v>
      </c>
      <c r="I177" s="13">
        <f t="shared" si="29"/>
        <v>1</v>
      </c>
    </row>
    <row r="178" spans="2:9" ht="25.5">
      <c r="B178" s="11" t="s">
        <v>878</v>
      </c>
      <c r="C178" s="12" t="s">
        <v>36</v>
      </c>
      <c r="D178" s="12" t="s">
        <v>207</v>
      </c>
      <c r="E178" s="12" t="s">
        <v>947</v>
      </c>
      <c r="F178" s="12"/>
      <c r="G178" s="13">
        <f>G179</f>
        <v>600</v>
      </c>
      <c r="H178" s="13">
        <f t="shared" ref="H178:I178" si="30">H179</f>
        <v>0</v>
      </c>
      <c r="I178" s="13">
        <f t="shared" si="30"/>
        <v>0</v>
      </c>
    </row>
    <row r="179" spans="2:9">
      <c r="B179" s="11" t="s">
        <v>43</v>
      </c>
      <c r="C179" s="12" t="s">
        <v>36</v>
      </c>
      <c r="D179" s="12" t="s">
        <v>207</v>
      </c>
      <c r="E179" s="12" t="s">
        <v>947</v>
      </c>
      <c r="F179" s="12" t="s">
        <v>26</v>
      </c>
      <c r="G179" s="13">
        <f>'Лист 1'!F277</f>
        <v>600</v>
      </c>
      <c r="H179" s="13">
        <f>'Лист 1'!G277</f>
        <v>0</v>
      </c>
      <c r="I179" s="13">
        <f>'Лист 1'!H277</f>
        <v>0</v>
      </c>
    </row>
    <row r="180" spans="2:9" ht="25.5">
      <c r="B180" s="11" t="s">
        <v>881</v>
      </c>
      <c r="C180" s="12" t="s">
        <v>36</v>
      </c>
      <c r="D180" s="12" t="s">
        <v>207</v>
      </c>
      <c r="E180" s="12" t="s">
        <v>948</v>
      </c>
      <c r="F180" s="12"/>
      <c r="G180" s="13">
        <f>G181</f>
        <v>0</v>
      </c>
      <c r="H180" s="13">
        <f t="shared" ref="H180:I180" si="31">H181</f>
        <v>1</v>
      </c>
      <c r="I180" s="13">
        <f t="shared" si="31"/>
        <v>1</v>
      </c>
    </row>
    <row r="181" spans="2:9">
      <c r="B181" s="11" t="s">
        <v>43</v>
      </c>
      <c r="C181" s="12" t="s">
        <v>36</v>
      </c>
      <c r="D181" s="12" t="s">
        <v>207</v>
      </c>
      <c r="E181" s="12" t="s">
        <v>948</v>
      </c>
      <c r="F181" s="12" t="s">
        <v>26</v>
      </c>
      <c r="G181" s="13">
        <f>'Лист 1'!F279</f>
        <v>0</v>
      </c>
      <c r="H181" s="13">
        <f>'Лист 1'!G279</f>
        <v>1</v>
      </c>
      <c r="I181" s="13">
        <f>'Лист 1'!H279</f>
        <v>1</v>
      </c>
    </row>
    <row r="182" spans="2:9" ht="12.75" customHeight="1">
      <c r="B182" s="11" t="s">
        <v>127</v>
      </c>
      <c r="C182" s="12" t="s">
        <v>36</v>
      </c>
      <c r="D182" s="12" t="s">
        <v>207</v>
      </c>
      <c r="E182" s="12" t="s">
        <v>530</v>
      </c>
      <c r="F182" s="12"/>
      <c r="G182" s="13">
        <f t="shared" ref="G182:I182" si="32">G183</f>
        <v>3725.8</v>
      </c>
      <c r="H182" s="13">
        <f t="shared" si="32"/>
        <v>3725.8</v>
      </c>
      <c r="I182" s="13">
        <f t="shared" si="32"/>
        <v>3725.8</v>
      </c>
    </row>
    <row r="183" spans="2:9" ht="12.75" customHeight="1">
      <c r="B183" s="11" t="s">
        <v>769</v>
      </c>
      <c r="C183" s="12" t="s">
        <v>36</v>
      </c>
      <c r="D183" s="12" t="s">
        <v>209</v>
      </c>
      <c r="E183" s="12" t="s">
        <v>530</v>
      </c>
      <c r="F183" s="12" t="s">
        <v>211</v>
      </c>
      <c r="G183" s="13">
        <f>'Лист 1'!F284+'Лист 1'!F285+'Лист 1'!F282</f>
        <v>3725.8</v>
      </c>
      <c r="H183" s="13">
        <f>'Лист 1'!G284+'Лист 1'!G285+'Лист 1'!G282</f>
        <v>3725.8</v>
      </c>
      <c r="I183" s="13">
        <f>'Лист 1'!H284+'Лист 1'!H285+'Лист 1'!H282</f>
        <v>3725.8</v>
      </c>
    </row>
    <row r="184" spans="2:9" ht="12.75" customHeight="1">
      <c r="B184" s="9" t="s">
        <v>816</v>
      </c>
      <c r="C184" s="92" t="s">
        <v>36</v>
      </c>
      <c r="D184" s="92" t="s">
        <v>817</v>
      </c>
      <c r="E184" s="92"/>
      <c r="F184" s="92"/>
      <c r="G184" s="10">
        <f>G185</f>
        <v>1474.4</v>
      </c>
      <c r="H184" s="10">
        <f t="shared" ref="H184:I184" si="33">H185</f>
        <v>1107</v>
      </c>
      <c r="I184" s="10">
        <f t="shared" si="33"/>
        <v>1107</v>
      </c>
    </row>
    <row r="185" spans="2:9" ht="12.75" customHeight="1">
      <c r="B185" s="69" t="s">
        <v>127</v>
      </c>
      <c r="C185" s="12" t="s">
        <v>36</v>
      </c>
      <c r="D185" s="12" t="s">
        <v>817</v>
      </c>
      <c r="E185" s="12" t="s">
        <v>529</v>
      </c>
      <c r="F185" s="12"/>
      <c r="G185" s="13">
        <f>G186+G187+G188</f>
        <v>1474.4</v>
      </c>
      <c r="H185" s="13">
        <f t="shared" ref="H185:I185" si="34">H186+H187+H188</f>
        <v>1107</v>
      </c>
      <c r="I185" s="13">
        <f t="shared" si="34"/>
        <v>1107</v>
      </c>
    </row>
    <row r="186" spans="2:9" ht="12.75" customHeight="1">
      <c r="B186" s="11" t="s">
        <v>23</v>
      </c>
      <c r="C186" s="12" t="s">
        <v>36</v>
      </c>
      <c r="D186" s="12" t="s">
        <v>817</v>
      </c>
      <c r="E186" s="12" t="s">
        <v>529</v>
      </c>
      <c r="F186" s="12" t="s">
        <v>24</v>
      </c>
      <c r="G186" s="13">
        <f>'Лист 1'!F289</f>
        <v>969.1</v>
      </c>
      <c r="H186" s="13">
        <f>'Лист 1'!G289</f>
        <v>1056</v>
      </c>
      <c r="I186" s="13">
        <f>'Лист 1'!H289</f>
        <v>1056</v>
      </c>
    </row>
    <row r="187" spans="2:9" ht="12.75" customHeight="1">
      <c r="B187" s="11" t="s">
        <v>43</v>
      </c>
      <c r="C187" s="12" t="s">
        <v>36</v>
      </c>
      <c r="D187" s="12" t="s">
        <v>817</v>
      </c>
      <c r="E187" s="12" t="s">
        <v>529</v>
      </c>
      <c r="F187" s="12" t="s">
        <v>26</v>
      </c>
      <c r="G187" s="13">
        <f>'Лист 1'!F290</f>
        <v>503.3</v>
      </c>
      <c r="H187" s="13">
        <f>'Лист 1'!G290</f>
        <v>50</v>
      </c>
      <c r="I187" s="13">
        <f>'Лист 1'!H290</f>
        <v>50</v>
      </c>
    </row>
    <row r="188" spans="2:9" ht="12.75" customHeight="1">
      <c r="B188" s="11" t="s">
        <v>33</v>
      </c>
      <c r="C188" s="12" t="s">
        <v>36</v>
      </c>
      <c r="D188" s="12" t="s">
        <v>817</v>
      </c>
      <c r="E188" s="12" t="s">
        <v>529</v>
      </c>
      <c r="F188" s="12" t="s">
        <v>34</v>
      </c>
      <c r="G188" s="13">
        <f>'Лист 1'!F291</f>
        <v>2</v>
      </c>
      <c r="H188" s="13">
        <f>'Лист 1'!G291</f>
        <v>1</v>
      </c>
      <c r="I188" s="13">
        <f>'Лист 1'!H291</f>
        <v>1</v>
      </c>
    </row>
    <row r="189" spans="2:9">
      <c r="B189" s="9" t="s">
        <v>213</v>
      </c>
      <c r="C189" s="92" t="s">
        <v>36</v>
      </c>
      <c r="D189" s="92" t="s">
        <v>214</v>
      </c>
      <c r="E189" s="92"/>
      <c r="F189" s="92"/>
      <c r="G189" s="10">
        <f t="shared" ref="G189:I190" si="35">G190</f>
        <v>458.4</v>
      </c>
      <c r="H189" s="10">
        <f t="shared" si="35"/>
        <v>476.7</v>
      </c>
      <c r="I189" s="10">
        <f t="shared" si="35"/>
        <v>0</v>
      </c>
    </row>
    <row r="190" spans="2:9">
      <c r="B190" s="9" t="s">
        <v>215</v>
      </c>
      <c r="C190" s="92" t="s">
        <v>36</v>
      </c>
      <c r="D190" s="92" t="s">
        <v>216</v>
      </c>
      <c r="E190" s="92"/>
      <c r="F190" s="92"/>
      <c r="G190" s="10">
        <f t="shared" si="35"/>
        <v>458.4</v>
      </c>
      <c r="H190" s="10">
        <f t="shared" si="35"/>
        <v>476.7</v>
      </c>
      <c r="I190" s="10">
        <f t="shared" si="35"/>
        <v>0</v>
      </c>
    </row>
    <row r="191" spans="2:9" s="40" customFormat="1" ht="38.25">
      <c r="B191" s="22" t="s">
        <v>701</v>
      </c>
      <c r="C191" s="12" t="s">
        <v>36</v>
      </c>
      <c r="D191" s="12" t="s">
        <v>216</v>
      </c>
      <c r="E191" s="12" t="s">
        <v>576</v>
      </c>
      <c r="F191" s="12"/>
      <c r="G191" s="13">
        <f>G192+G194+G196</f>
        <v>458.4</v>
      </c>
      <c r="H191" s="13">
        <f>H192+H194+H196</f>
        <v>476.7</v>
      </c>
      <c r="I191" s="13">
        <f>I192+I194+I196</f>
        <v>0</v>
      </c>
    </row>
    <row r="192" spans="2:9" ht="38.25" customHeight="1">
      <c r="B192" s="11" t="s">
        <v>702</v>
      </c>
      <c r="C192" s="12" t="s">
        <v>36</v>
      </c>
      <c r="D192" s="12" t="s">
        <v>216</v>
      </c>
      <c r="E192" s="12" t="s">
        <v>577</v>
      </c>
      <c r="F192" s="12"/>
      <c r="G192" s="13">
        <f>G193</f>
        <v>10</v>
      </c>
      <c r="H192" s="13">
        <f>H193</f>
        <v>10</v>
      </c>
      <c r="I192" s="13">
        <f>I193</f>
        <v>0</v>
      </c>
    </row>
    <row r="193" spans="2:9">
      <c r="B193" s="11" t="s">
        <v>43</v>
      </c>
      <c r="C193" s="12" t="s">
        <v>36</v>
      </c>
      <c r="D193" s="12" t="s">
        <v>216</v>
      </c>
      <c r="E193" s="12" t="s">
        <v>577</v>
      </c>
      <c r="F193" s="12" t="s">
        <v>26</v>
      </c>
      <c r="G193" s="13">
        <f>'Лист 1'!F297</f>
        <v>10</v>
      </c>
      <c r="H193" s="13">
        <f>'Лист 1'!G297</f>
        <v>10</v>
      </c>
      <c r="I193" s="13">
        <f>'Лист 1'!H297</f>
        <v>0</v>
      </c>
    </row>
    <row r="194" spans="2:9" ht="51">
      <c r="B194" s="11" t="s">
        <v>703</v>
      </c>
      <c r="C194" s="12" t="s">
        <v>36</v>
      </c>
      <c r="D194" s="12" t="s">
        <v>216</v>
      </c>
      <c r="E194" s="12" t="s">
        <v>578</v>
      </c>
      <c r="F194" s="12"/>
      <c r="G194" s="13">
        <f>G195</f>
        <v>433.4</v>
      </c>
      <c r="H194" s="13">
        <f>H195</f>
        <v>451.7</v>
      </c>
      <c r="I194" s="13">
        <f>I195</f>
        <v>0</v>
      </c>
    </row>
    <row r="195" spans="2:9">
      <c r="B195" s="11" t="s">
        <v>43</v>
      </c>
      <c r="C195" s="12" t="s">
        <v>36</v>
      </c>
      <c r="D195" s="12" t="s">
        <v>216</v>
      </c>
      <c r="E195" s="12" t="s">
        <v>578</v>
      </c>
      <c r="F195" s="12" t="s">
        <v>26</v>
      </c>
      <c r="G195" s="13">
        <f>'Лист 1'!F299</f>
        <v>433.4</v>
      </c>
      <c r="H195" s="13">
        <f>'Лист 1'!G299</f>
        <v>451.7</v>
      </c>
      <c r="I195" s="13">
        <f>'Лист 1'!H299</f>
        <v>0</v>
      </c>
    </row>
    <row r="196" spans="2:9" ht="38.25">
      <c r="B196" s="11" t="s">
        <v>704</v>
      </c>
      <c r="C196" s="12" t="s">
        <v>36</v>
      </c>
      <c r="D196" s="12" t="s">
        <v>216</v>
      </c>
      <c r="E196" s="12" t="s">
        <v>579</v>
      </c>
      <c r="F196" s="12"/>
      <c r="G196" s="13">
        <f>G197</f>
        <v>15</v>
      </c>
      <c r="H196" s="13">
        <f>H197</f>
        <v>15</v>
      </c>
      <c r="I196" s="13">
        <f>I197</f>
        <v>0</v>
      </c>
    </row>
    <row r="197" spans="2:9">
      <c r="B197" s="11" t="s">
        <v>43</v>
      </c>
      <c r="C197" s="12" t="s">
        <v>36</v>
      </c>
      <c r="D197" s="12" t="s">
        <v>216</v>
      </c>
      <c r="E197" s="12" t="s">
        <v>579</v>
      </c>
      <c r="F197" s="12" t="s">
        <v>26</v>
      </c>
      <c r="G197" s="13">
        <f>'Лист 1'!F301</f>
        <v>15</v>
      </c>
      <c r="H197" s="13">
        <f>'Лист 1'!G301</f>
        <v>15</v>
      </c>
      <c r="I197" s="13">
        <f>'Лист 1'!H301</f>
        <v>0</v>
      </c>
    </row>
    <row r="198" spans="2:9">
      <c r="B198" s="9" t="s">
        <v>222</v>
      </c>
      <c r="C198" s="92" t="s">
        <v>36</v>
      </c>
      <c r="D198" s="92" t="s">
        <v>223</v>
      </c>
      <c r="E198" s="12"/>
      <c r="F198" s="12"/>
      <c r="G198" s="10">
        <f>G199+G211+G215+G219</f>
        <v>41479.4</v>
      </c>
      <c r="H198" s="10">
        <f t="shared" ref="H198:I198" si="36">H199+H211+H215+H219</f>
        <v>38454.699999999997</v>
      </c>
      <c r="I198" s="10">
        <f t="shared" si="36"/>
        <v>3550.1</v>
      </c>
    </row>
    <row r="199" spans="2:9">
      <c r="B199" s="9" t="s">
        <v>224</v>
      </c>
      <c r="C199" s="108" t="s">
        <v>36</v>
      </c>
      <c r="D199" s="108" t="s">
        <v>225</v>
      </c>
      <c r="E199" s="12"/>
      <c r="F199" s="12"/>
      <c r="G199" s="10">
        <f>G200+G203+G208</f>
        <v>37904.6</v>
      </c>
      <c r="H199" s="10">
        <f t="shared" ref="H199:I199" si="37">H200+H203+H208</f>
        <v>34906.6</v>
      </c>
      <c r="I199" s="10">
        <f t="shared" si="37"/>
        <v>2</v>
      </c>
    </row>
    <row r="200" spans="2:9" ht="51">
      <c r="B200" s="11" t="s">
        <v>833</v>
      </c>
      <c r="C200" s="12" t="s">
        <v>36</v>
      </c>
      <c r="D200" s="12" t="s">
        <v>225</v>
      </c>
      <c r="E200" s="12" t="s">
        <v>839</v>
      </c>
      <c r="F200" s="12"/>
      <c r="G200" s="13">
        <f>G201</f>
        <v>34904.6</v>
      </c>
      <c r="H200" s="13">
        <f t="shared" ref="H200:I201" si="38">H201</f>
        <v>34904.6</v>
      </c>
      <c r="I200" s="13">
        <f t="shared" si="38"/>
        <v>0</v>
      </c>
    </row>
    <row r="201" spans="2:9" ht="25.5">
      <c r="B201" s="11" t="s">
        <v>834</v>
      </c>
      <c r="C201" s="12" t="s">
        <v>36</v>
      </c>
      <c r="D201" s="12" t="s">
        <v>225</v>
      </c>
      <c r="E201" s="12" t="s">
        <v>840</v>
      </c>
      <c r="F201" s="12"/>
      <c r="G201" s="13">
        <f>G202</f>
        <v>34904.6</v>
      </c>
      <c r="H201" s="13">
        <f t="shared" si="38"/>
        <v>34904.6</v>
      </c>
      <c r="I201" s="13">
        <f t="shared" si="38"/>
        <v>0</v>
      </c>
    </row>
    <row r="202" spans="2:9">
      <c r="B202" s="11" t="s">
        <v>43</v>
      </c>
      <c r="C202" s="12" t="s">
        <v>36</v>
      </c>
      <c r="D202" s="12" t="s">
        <v>225</v>
      </c>
      <c r="E202" s="12" t="s">
        <v>840</v>
      </c>
      <c r="F202" s="12" t="s">
        <v>26</v>
      </c>
      <c r="G202" s="13">
        <f>'Лист 1'!F308</f>
        <v>34904.6</v>
      </c>
      <c r="H202" s="13">
        <f>'Лист 1'!G308</f>
        <v>34904.6</v>
      </c>
      <c r="I202" s="13">
        <f>'Лист 1'!H308</f>
        <v>0</v>
      </c>
    </row>
    <row r="203" spans="2:9" ht="51">
      <c r="B203" s="11" t="s">
        <v>893</v>
      </c>
      <c r="C203" s="12" t="s">
        <v>36</v>
      </c>
      <c r="D203" s="12" t="s">
        <v>225</v>
      </c>
      <c r="E203" s="12" t="s">
        <v>949</v>
      </c>
      <c r="F203" s="12"/>
      <c r="G203" s="13">
        <f>G204+G206</f>
        <v>500</v>
      </c>
      <c r="H203" s="13">
        <f t="shared" ref="H203:I203" si="39">H204+H206</f>
        <v>1</v>
      </c>
      <c r="I203" s="13">
        <f t="shared" si="39"/>
        <v>1</v>
      </c>
    </row>
    <row r="204" spans="2:9" ht="38.25">
      <c r="B204" s="11" t="s">
        <v>894</v>
      </c>
      <c r="C204" s="12" t="s">
        <v>36</v>
      </c>
      <c r="D204" s="12" t="s">
        <v>225</v>
      </c>
      <c r="E204" s="12" t="s">
        <v>950</v>
      </c>
      <c r="F204" s="12"/>
      <c r="G204" s="13">
        <f>G205</f>
        <v>500</v>
      </c>
      <c r="H204" s="13">
        <f t="shared" ref="H204:I204" si="40">H205</f>
        <v>0</v>
      </c>
      <c r="I204" s="13">
        <f t="shared" si="40"/>
        <v>0</v>
      </c>
    </row>
    <row r="205" spans="2:9">
      <c r="B205" s="11" t="s">
        <v>43</v>
      </c>
      <c r="C205" s="12" t="s">
        <v>36</v>
      </c>
      <c r="D205" s="12" t="s">
        <v>225</v>
      </c>
      <c r="E205" s="12" t="s">
        <v>950</v>
      </c>
      <c r="F205" s="12" t="s">
        <v>26</v>
      </c>
      <c r="G205" s="13">
        <f>'Лист 1'!F315</f>
        <v>500</v>
      </c>
      <c r="H205" s="13">
        <f>'Лист 1'!G315</f>
        <v>0</v>
      </c>
      <c r="I205" s="13">
        <f>'Лист 1'!H315</f>
        <v>0</v>
      </c>
    </row>
    <row r="206" spans="2:9" ht="38.25">
      <c r="B206" s="11" t="s">
        <v>895</v>
      </c>
      <c r="C206" s="12" t="s">
        <v>36</v>
      </c>
      <c r="D206" s="12" t="s">
        <v>225</v>
      </c>
      <c r="E206" s="12" t="s">
        <v>951</v>
      </c>
      <c r="F206" s="12"/>
      <c r="G206" s="13">
        <f>G207</f>
        <v>0</v>
      </c>
      <c r="H206" s="13">
        <f t="shared" ref="H206:I206" si="41">H207</f>
        <v>1</v>
      </c>
      <c r="I206" s="13">
        <f t="shared" si="41"/>
        <v>1</v>
      </c>
    </row>
    <row r="207" spans="2:9">
      <c r="B207" s="11" t="s">
        <v>43</v>
      </c>
      <c r="C207" s="12" t="s">
        <v>36</v>
      </c>
      <c r="D207" s="12" t="s">
        <v>225</v>
      </c>
      <c r="E207" s="12" t="s">
        <v>951</v>
      </c>
      <c r="F207" s="12" t="s">
        <v>26</v>
      </c>
      <c r="G207" s="13">
        <f>'Лист 1'!F317</f>
        <v>0</v>
      </c>
      <c r="H207" s="13">
        <f>'Лист 1'!G317</f>
        <v>1</v>
      </c>
      <c r="I207" s="13">
        <f>'Лист 1'!H317</f>
        <v>1</v>
      </c>
    </row>
    <row r="208" spans="2:9">
      <c r="B208" s="11" t="s">
        <v>241</v>
      </c>
      <c r="C208" s="12" t="s">
        <v>36</v>
      </c>
      <c r="D208" s="12" t="s">
        <v>225</v>
      </c>
      <c r="E208" s="12" t="s">
        <v>529</v>
      </c>
      <c r="F208" s="12"/>
      <c r="G208" s="13">
        <f>G209</f>
        <v>2500</v>
      </c>
      <c r="H208" s="13">
        <f t="shared" ref="H208:I209" si="42">H209</f>
        <v>1</v>
      </c>
      <c r="I208" s="13">
        <f t="shared" si="42"/>
        <v>1</v>
      </c>
    </row>
    <row r="209" spans="2:9" ht="25.5">
      <c r="B209" s="11" t="s">
        <v>874</v>
      </c>
      <c r="C209" s="12" t="s">
        <v>36</v>
      </c>
      <c r="D209" s="12" t="s">
        <v>225</v>
      </c>
      <c r="E209" s="12" t="s">
        <v>530</v>
      </c>
      <c r="F209" s="12"/>
      <c r="G209" s="13">
        <f>G210</f>
        <v>2500</v>
      </c>
      <c r="H209" s="13">
        <f t="shared" si="42"/>
        <v>1</v>
      </c>
      <c r="I209" s="13">
        <f t="shared" si="42"/>
        <v>1</v>
      </c>
    </row>
    <row r="210" spans="2:9">
      <c r="B210" s="11" t="s">
        <v>43</v>
      </c>
      <c r="C210" s="12" t="s">
        <v>36</v>
      </c>
      <c r="D210" s="12" t="s">
        <v>225</v>
      </c>
      <c r="E210" s="12" t="s">
        <v>530</v>
      </c>
      <c r="F210" s="12" t="s">
        <v>26</v>
      </c>
      <c r="G210" s="13">
        <f>'Лист 1'!F319</f>
        <v>2500</v>
      </c>
      <c r="H210" s="13">
        <f>'Лист 1'!G319</f>
        <v>1</v>
      </c>
      <c r="I210" s="13">
        <f>'Лист 1'!H319</f>
        <v>1</v>
      </c>
    </row>
    <row r="211" spans="2:9" s="40" customFormat="1" ht="12.75" customHeight="1">
      <c r="B211" s="24" t="s">
        <v>226</v>
      </c>
      <c r="C211" s="92" t="s">
        <v>36</v>
      </c>
      <c r="D211" s="92" t="s">
        <v>227</v>
      </c>
      <c r="E211" s="92"/>
      <c r="F211" s="92"/>
      <c r="G211" s="10">
        <f t="shared" ref="G211:I213" si="43">G212</f>
        <v>30</v>
      </c>
      <c r="H211" s="10">
        <f t="shared" si="43"/>
        <v>30</v>
      </c>
      <c r="I211" s="10">
        <f t="shared" si="43"/>
        <v>30</v>
      </c>
    </row>
    <row r="212" spans="2:9" ht="38.25">
      <c r="B212" s="22" t="s">
        <v>228</v>
      </c>
      <c r="C212" s="12" t="s">
        <v>36</v>
      </c>
      <c r="D212" s="12" t="s">
        <v>227</v>
      </c>
      <c r="E212" s="12" t="s">
        <v>580</v>
      </c>
      <c r="F212" s="12"/>
      <c r="G212" s="13">
        <f t="shared" si="43"/>
        <v>30</v>
      </c>
      <c r="H212" s="13">
        <f t="shared" si="43"/>
        <v>30</v>
      </c>
      <c r="I212" s="13">
        <f t="shared" si="43"/>
        <v>30</v>
      </c>
    </row>
    <row r="213" spans="2:9" ht="25.5">
      <c r="B213" s="11" t="s">
        <v>230</v>
      </c>
      <c r="C213" s="12" t="s">
        <v>36</v>
      </c>
      <c r="D213" s="12" t="s">
        <v>227</v>
      </c>
      <c r="E213" s="12" t="s">
        <v>581</v>
      </c>
      <c r="F213" s="12"/>
      <c r="G213" s="13">
        <f t="shared" si="43"/>
        <v>30</v>
      </c>
      <c r="H213" s="13">
        <f t="shared" si="43"/>
        <v>30</v>
      </c>
      <c r="I213" s="13">
        <f t="shared" si="43"/>
        <v>30</v>
      </c>
    </row>
    <row r="214" spans="2:9">
      <c r="B214" s="11" t="s">
        <v>43</v>
      </c>
      <c r="C214" s="12" t="s">
        <v>36</v>
      </c>
      <c r="D214" s="12" t="s">
        <v>227</v>
      </c>
      <c r="E214" s="12" t="s">
        <v>581</v>
      </c>
      <c r="F214" s="12" t="s">
        <v>26</v>
      </c>
      <c r="G214" s="13">
        <f>'Лист 1'!F323</f>
        <v>30</v>
      </c>
      <c r="H214" s="13">
        <f>'Лист 1'!G323</f>
        <v>30</v>
      </c>
      <c r="I214" s="13">
        <f>'Лист 1'!H323</f>
        <v>30</v>
      </c>
    </row>
    <row r="215" spans="2:9" s="40" customFormat="1">
      <c r="B215" s="9" t="s">
        <v>232</v>
      </c>
      <c r="C215" s="92" t="s">
        <v>36</v>
      </c>
      <c r="D215" s="92" t="s">
        <v>233</v>
      </c>
      <c r="E215" s="92"/>
      <c r="F215" s="92"/>
      <c r="G215" s="10">
        <f>G216</f>
        <v>24</v>
      </c>
      <c r="H215" s="10">
        <f t="shared" ref="H215:I217" si="44">H216</f>
        <v>24</v>
      </c>
      <c r="I215" s="10">
        <f t="shared" si="44"/>
        <v>24</v>
      </c>
    </row>
    <row r="216" spans="2:9" ht="38.25">
      <c r="B216" s="11" t="s">
        <v>920</v>
      </c>
      <c r="C216" s="12" t="s">
        <v>36</v>
      </c>
      <c r="D216" s="12" t="s">
        <v>233</v>
      </c>
      <c r="E216" s="12" t="s">
        <v>580</v>
      </c>
      <c r="F216" s="12"/>
      <c r="G216" s="13">
        <f>G217</f>
        <v>24</v>
      </c>
      <c r="H216" s="13">
        <f t="shared" si="44"/>
        <v>24</v>
      </c>
      <c r="I216" s="13">
        <f t="shared" si="44"/>
        <v>24</v>
      </c>
    </row>
    <row r="217" spans="2:9" ht="51">
      <c r="B217" s="11" t="s">
        <v>677</v>
      </c>
      <c r="C217" s="12" t="s">
        <v>36</v>
      </c>
      <c r="D217" s="12" t="s">
        <v>233</v>
      </c>
      <c r="E217" s="12" t="s">
        <v>582</v>
      </c>
      <c r="F217" s="12"/>
      <c r="G217" s="13">
        <f>G218</f>
        <v>24</v>
      </c>
      <c r="H217" s="13">
        <f t="shared" si="44"/>
        <v>24</v>
      </c>
      <c r="I217" s="13">
        <f t="shared" si="44"/>
        <v>24</v>
      </c>
    </row>
    <row r="218" spans="2:9" ht="12.75" customHeight="1">
      <c r="B218" s="11" t="s">
        <v>248</v>
      </c>
      <c r="C218" s="12" t="s">
        <v>36</v>
      </c>
      <c r="D218" s="12" t="s">
        <v>233</v>
      </c>
      <c r="E218" s="12" t="s">
        <v>583</v>
      </c>
      <c r="F218" s="12" t="s">
        <v>64</v>
      </c>
      <c r="G218" s="13">
        <f>'Лист 1'!F327</f>
        <v>24</v>
      </c>
      <c r="H218" s="13">
        <f>'Лист 1'!G327</f>
        <v>24</v>
      </c>
      <c r="I218" s="13">
        <f>'Лист 1'!H327</f>
        <v>24</v>
      </c>
    </row>
    <row r="219" spans="2:9">
      <c r="B219" s="9" t="s">
        <v>471</v>
      </c>
      <c r="C219" s="92" t="s">
        <v>36</v>
      </c>
      <c r="D219" s="92" t="s">
        <v>236</v>
      </c>
      <c r="E219" s="92"/>
      <c r="F219" s="92"/>
      <c r="G219" s="10">
        <f>G220</f>
        <v>3520.7999999999997</v>
      </c>
      <c r="H219" s="10">
        <f>H220</f>
        <v>3494.1</v>
      </c>
      <c r="I219" s="10">
        <f>I220</f>
        <v>3494.1</v>
      </c>
    </row>
    <row r="220" spans="2:9" s="40" customFormat="1">
      <c r="B220" s="11" t="s">
        <v>90</v>
      </c>
      <c r="C220" s="12" t="s">
        <v>36</v>
      </c>
      <c r="D220" s="12" t="s">
        <v>236</v>
      </c>
      <c r="E220" s="12" t="s">
        <v>530</v>
      </c>
      <c r="F220" s="12"/>
      <c r="G220" s="13">
        <f>G221+G222+G223</f>
        <v>3520.7999999999997</v>
      </c>
      <c r="H220" s="13">
        <f>H221+H222+H223</f>
        <v>3494.1</v>
      </c>
      <c r="I220" s="13">
        <f>I221+I222+I223</f>
        <v>3494.1</v>
      </c>
    </row>
    <row r="221" spans="2:9" ht="38.25" customHeight="1">
      <c r="B221" s="11" t="s">
        <v>23</v>
      </c>
      <c r="C221" s="12" t="s">
        <v>36</v>
      </c>
      <c r="D221" s="12" t="s">
        <v>236</v>
      </c>
      <c r="E221" s="12" t="s">
        <v>530</v>
      </c>
      <c r="F221" s="12" t="s">
        <v>24</v>
      </c>
      <c r="G221" s="13">
        <f>'Лист 1'!F331</f>
        <v>3453.1</v>
      </c>
      <c r="H221" s="13">
        <f>'Лист 1'!G331</f>
        <v>3453.1</v>
      </c>
      <c r="I221" s="13">
        <f>'Лист 1'!H331</f>
        <v>3453.1</v>
      </c>
    </row>
    <row r="222" spans="2:9">
      <c r="B222" s="11" t="s">
        <v>43</v>
      </c>
      <c r="C222" s="12" t="s">
        <v>36</v>
      </c>
      <c r="D222" s="12" t="s">
        <v>236</v>
      </c>
      <c r="E222" s="12" t="s">
        <v>530</v>
      </c>
      <c r="F222" s="12" t="s">
        <v>26</v>
      </c>
      <c r="G222" s="13">
        <f>'Лист 1'!F332+'Лист 1'!F334</f>
        <v>65.7</v>
      </c>
      <c r="H222" s="13">
        <f>'Лист 1'!G332+'Лист 1'!G334</f>
        <v>40</v>
      </c>
      <c r="I222" s="13">
        <f>'Лист 1'!H332+'Лист 1'!H334</f>
        <v>40</v>
      </c>
    </row>
    <row r="223" spans="2:9">
      <c r="B223" s="11" t="s">
        <v>33</v>
      </c>
      <c r="C223" s="12" t="s">
        <v>36</v>
      </c>
      <c r="D223" s="12" t="s">
        <v>236</v>
      </c>
      <c r="E223" s="12" t="s">
        <v>530</v>
      </c>
      <c r="F223" s="12" t="s">
        <v>34</v>
      </c>
      <c r="G223" s="13">
        <f>'Лист 1'!F336</f>
        <v>2</v>
      </c>
      <c r="H223" s="13">
        <f>'Лист 1'!G336</f>
        <v>1</v>
      </c>
      <c r="I223" s="13">
        <f>'Лист 1'!H336</f>
        <v>1</v>
      </c>
    </row>
    <row r="224" spans="2:9">
      <c r="B224" s="9" t="s">
        <v>317</v>
      </c>
      <c r="C224" s="92" t="s">
        <v>36</v>
      </c>
      <c r="D224" s="92" t="s">
        <v>318</v>
      </c>
      <c r="E224" s="12"/>
      <c r="F224" s="12"/>
      <c r="G224" s="10">
        <f>G225</f>
        <v>600</v>
      </c>
      <c r="H224" s="10">
        <f t="shared" ref="H224:I231" si="45">H225</f>
        <v>1400</v>
      </c>
      <c r="I224" s="10">
        <f t="shared" si="45"/>
        <v>1</v>
      </c>
    </row>
    <row r="225" spans="2:9">
      <c r="B225" s="9" t="s">
        <v>319</v>
      </c>
      <c r="C225" s="92" t="s">
        <v>36</v>
      </c>
      <c r="D225" s="92" t="s">
        <v>320</v>
      </c>
      <c r="E225" s="12"/>
      <c r="F225" s="12"/>
      <c r="G225" s="10">
        <f>G231+G226</f>
        <v>600</v>
      </c>
      <c r="H225" s="10">
        <f t="shared" ref="H225:I225" si="46">H231+H226</f>
        <v>1400</v>
      </c>
      <c r="I225" s="10">
        <f t="shared" si="46"/>
        <v>1</v>
      </c>
    </row>
    <row r="226" spans="2:9" ht="38.25">
      <c r="B226" s="11" t="s">
        <v>900</v>
      </c>
      <c r="C226" s="12" t="s">
        <v>36</v>
      </c>
      <c r="D226" s="12" t="s">
        <v>320</v>
      </c>
      <c r="E226" s="12" t="s">
        <v>952</v>
      </c>
      <c r="F226" s="12"/>
      <c r="G226" s="13">
        <f>G227+G229</f>
        <v>600</v>
      </c>
      <c r="H226" s="13">
        <f t="shared" ref="H226:I226" si="47">H227+H229</f>
        <v>1400</v>
      </c>
      <c r="I226" s="13">
        <f t="shared" si="47"/>
        <v>1</v>
      </c>
    </row>
    <row r="227" spans="2:9" ht="25.5">
      <c r="B227" s="11" t="s">
        <v>901</v>
      </c>
      <c r="C227" s="12" t="s">
        <v>36</v>
      </c>
      <c r="D227" s="12" t="s">
        <v>320</v>
      </c>
      <c r="E227" s="12" t="s">
        <v>953</v>
      </c>
      <c r="F227" s="12"/>
      <c r="G227" s="13">
        <f>G228</f>
        <v>600</v>
      </c>
      <c r="H227" s="13">
        <f t="shared" ref="H227:I227" si="48">H228</f>
        <v>0</v>
      </c>
      <c r="I227" s="13">
        <f t="shared" si="48"/>
        <v>0</v>
      </c>
    </row>
    <row r="228" spans="2:9">
      <c r="B228" s="11" t="s">
        <v>43</v>
      </c>
      <c r="C228" s="12" t="s">
        <v>36</v>
      </c>
      <c r="D228" s="12" t="s">
        <v>320</v>
      </c>
      <c r="E228" s="12" t="s">
        <v>953</v>
      </c>
      <c r="F228" s="12" t="s">
        <v>26</v>
      </c>
      <c r="G228" s="13">
        <f>'Лист 1'!F342</f>
        <v>600</v>
      </c>
      <c r="H228" s="13">
        <f>'Лист 1'!G342</f>
        <v>0</v>
      </c>
      <c r="I228" s="13">
        <f>'Лист 1'!H342</f>
        <v>0</v>
      </c>
    </row>
    <row r="229" spans="2:9" ht="25.5">
      <c r="B229" s="11" t="s">
        <v>902</v>
      </c>
      <c r="C229" s="12" t="s">
        <v>36</v>
      </c>
      <c r="D229" s="12" t="s">
        <v>320</v>
      </c>
      <c r="E229" s="12" t="s">
        <v>954</v>
      </c>
      <c r="F229" s="12"/>
      <c r="G229" s="13">
        <f>G230</f>
        <v>0</v>
      </c>
      <c r="H229" s="13">
        <f t="shared" ref="H229:I229" si="49">H230</f>
        <v>1400</v>
      </c>
      <c r="I229" s="13">
        <f t="shared" si="49"/>
        <v>1</v>
      </c>
    </row>
    <row r="230" spans="2:9">
      <c r="B230" s="11" t="s">
        <v>43</v>
      </c>
      <c r="C230" s="12" t="s">
        <v>36</v>
      </c>
      <c r="D230" s="12" t="s">
        <v>320</v>
      </c>
      <c r="E230" s="12" t="s">
        <v>954</v>
      </c>
      <c r="F230" s="12" t="s">
        <v>26</v>
      </c>
      <c r="G230" s="13">
        <f>'Лист 1'!F344</f>
        <v>0</v>
      </c>
      <c r="H230" s="13">
        <f>'Лист 1'!G344</f>
        <v>1400</v>
      </c>
      <c r="I230" s="13">
        <f>'Лист 1'!H344</f>
        <v>1</v>
      </c>
    </row>
    <row r="231" spans="2:9" hidden="1">
      <c r="B231" s="11" t="s">
        <v>241</v>
      </c>
      <c r="C231" s="12" t="s">
        <v>36</v>
      </c>
      <c r="D231" s="12" t="s">
        <v>320</v>
      </c>
      <c r="E231" s="12" t="s">
        <v>530</v>
      </c>
      <c r="F231" s="12"/>
      <c r="G231" s="13">
        <f>G232</f>
        <v>0</v>
      </c>
      <c r="H231" s="13">
        <f t="shared" si="45"/>
        <v>0</v>
      </c>
      <c r="I231" s="13">
        <f t="shared" si="45"/>
        <v>0</v>
      </c>
    </row>
    <row r="232" spans="2:9" hidden="1">
      <c r="B232" s="11" t="s">
        <v>769</v>
      </c>
      <c r="C232" s="12" t="s">
        <v>36</v>
      </c>
      <c r="D232" s="12" t="s">
        <v>320</v>
      </c>
      <c r="E232" s="12" t="s">
        <v>530</v>
      </c>
      <c r="F232" s="12" t="s">
        <v>211</v>
      </c>
      <c r="G232" s="13">
        <f>'Лист 1'!F348+'Лист 1'!F347+'Лист 1'!F349</f>
        <v>0</v>
      </c>
      <c r="H232" s="13">
        <f>'Лист 1'!G348+'Лист 1'!G347+'Лист 1'!G349</f>
        <v>0</v>
      </c>
      <c r="I232" s="13">
        <f>'Лист 1'!H348+'Лист 1'!H347+'Лист 1'!H349</f>
        <v>0</v>
      </c>
    </row>
    <row r="233" spans="2:9">
      <c r="B233" s="9" t="s">
        <v>237</v>
      </c>
      <c r="C233" s="92" t="s">
        <v>36</v>
      </c>
      <c r="D233" s="92" t="s">
        <v>238</v>
      </c>
      <c r="E233" s="92" t="s">
        <v>14</v>
      </c>
      <c r="F233" s="92" t="s">
        <v>14</v>
      </c>
      <c r="G233" s="10">
        <f>G234+G237+G245+G241</f>
        <v>7855</v>
      </c>
      <c r="H233" s="10">
        <f t="shared" ref="H233:I233" si="50">H234+H237+H245+H241</f>
        <v>9707.7000000000007</v>
      </c>
      <c r="I233" s="10">
        <f t="shared" si="50"/>
        <v>6639.1</v>
      </c>
    </row>
    <row r="234" spans="2:9">
      <c r="B234" s="9" t="s">
        <v>239</v>
      </c>
      <c r="C234" s="92" t="s">
        <v>36</v>
      </c>
      <c r="D234" s="92" t="s">
        <v>240</v>
      </c>
      <c r="E234" s="92"/>
      <c r="F234" s="92" t="s">
        <v>14</v>
      </c>
      <c r="G234" s="10">
        <f t="shared" ref="G234:I235" si="51">G235</f>
        <v>800</v>
      </c>
      <c r="H234" s="10">
        <f t="shared" si="51"/>
        <v>800</v>
      </c>
      <c r="I234" s="10">
        <f t="shared" si="51"/>
        <v>800</v>
      </c>
    </row>
    <row r="235" spans="2:9">
      <c r="B235" s="11" t="s">
        <v>241</v>
      </c>
      <c r="C235" s="12" t="s">
        <v>36</v>
      </c>
      <c r="D235" s="12" t="s">
        <v>240</v>
      </c>
      <c r="E235" s="12" t="s">
        <v>529</v>
      </c>
      <c r="F235" s="12"/>
      <c r="G235" s="13">
        <f t="shared" si="51"/>
        <v>800</v>
      </c>
      <c r="H235" s="13">
        <f t="shared" si="51"/>
        <v>800</v>
      </c>
      <c r="I235" s="13">
        <f t="shared" si="51"/>
        <v>800</v>
      </c>
    </row>
    <row r="236" spans="2:9">
      <c r="B236" s="11" t="s">
        <v>63</v>
      </c>
      <c r="C236" s="12" t="s">
        <v>36</v>
      </c>
      <c r="D236" s="12" t="s">
        <v>240</v>
      </c>
      <c r="E236" s="12" t="s">
        <v>530</v>
      </c>
      <c r="F236" s="12" t="s">
        <v>64</v>
      </c>
      <c r="G236" s="13">
        <f>'Лист 1'!F354</f>
        <v>800</v>
      </c>
      <c r="H236" s="13">
        <f>'Лист 1'!G354</f>
        <v>800</v>
      </c>
      <c r="I236" s="13">
        <f>'Лист 1'!H354</f>
        <v>800</v>
      </c>
    </row>
    <row r="237" spans="2:9">
      <c r="B237" s="9" t="s">
        <v>244</v>
      </c>
      <c r="C237" s="92" t="s">
        <v>36</v>
      </c>
      <c r="D237" s="92" t="s">
        <v>245</v>
      </c>
      <c r="E237" s="92"/>
      <c r="F237" s="92"/>
      <c r="G237" s="10">
        <f>G238</f>
        <v>5590.9</v>
      </c>
      <c r="H237" s="10">
        <f>H238</f>
        <v>7423.6</v>
      </c>
      <c r="I237" s="10">
        <f>I238</f>
        <v>4444</v>
      </c>
    </row>
    <row r="238" spans="2:9">
      <c r="B238" s="11" t="s">
        <v>90</v>
      </c>
      <c r="C238" s="12" t="s">
        <v>36</v>
      </c>
      <c r="D238" s="12" t="s">
        <v>245</v>
      </c>
      <c r="E238" s="12" t="s">
        <v>530</v>
      </c>
      <c r="F238" s="12"/>
      <c r="G238" s="13">
        <f>G239+G240</f>
        <v>5590.9</v>
      </c>
      <c r="H238" s="13">
        <f>H239+H240</f>
        <v>7423.6</v>
      </c>
      <c r="I238" s="13">
        <f>I239+I240</f>
        <v>4444</v>
      </c>
    </row>
    <row r="239" spans="2:9">
      <c r="B239" s="11" t="s">
        <v>43</v>
      </c>
      <c r="C239" s="12" t="s">
        <v>36</v>
      </c>
      <c r="D239" s="12" t="s">
        <v>245</v>
      </c>
      <c r="E239" s="12" t="s">
        <v>530</v>
      </c>
      <c r="F239" s="12" t="s">
        <v>26</v>
      </c>
      <c r="G239" s="13">
        <f>'Лист 1'!F358</f>
        <v>55.5</v>
      </c>
      <c r="H239" s="13">
        <f>'Лист 1'!G358</f>
        <v>73.599999999999994</v>
      </c>
      <c r="I239" s="13">
        <f>'Лист 1'!H358</f>
        <v>44</v>
      </c>
    </row>
    <row r="240" spans="2:9">
      <c r="B240" s="11" t="s">
        <v>248</v>
      </c>
      <c r="C240" s="12" t="s">
        <v>36</v>
      </c>
      <c r="D240" s="12" t="s">
        <v>245</v>
      </c>
      <c r="E240" s="12" t="s">
        <v>530</v>
      </c>
      <c r="F240" s="12" t="s">
        <v>64</v>
      </c>
      <c r="G240" s="13">
        <f>'Лист 1'!F359+'Лист 1'!F361</f>
        <v>5535.4</v>
      </c>
      <c r="H240" s="13">
        <f>'Лист 1'!G359+'Лист 1'!G361</f>
        <v>7350</v>
      </c>
      <c r="I240" s="13">
        <f>'Лист 1'!H359+'Лист 1'!H361</f>
        <v>4400</v>
      </c>
    </row>
    <row r="241" spans="2:9">
      <c r="B241" s="9" t="s">
        <v>249</v>
      </c>
      <c r="C241" s="92" t="s">
        <v>36</v>
      </c>
      <c r="D241" s="92" t="s">
        <v>250</v>
      </c>
      <c r="E241" s="92"/>
      <c r="F241" s="92"/>
      <c r="G241" s="10">
        <f>G242</f>
        <v>692.1</v>
      </c>
      <c r="H241" s="10">
        <f t="shared" ref="H241:I243" si="52">H242</f>
        <v>692.1</v>
      </c>
      <c r="I241" s="10">
        <f t="shared" si="52"/>
        <v>692.1</v>
      </c>
    </row>
    <row r="242" spans="2:9">
      <c r="B242" s="11" t="s">
        <v>90</v>
      </c>
      <c r="C242" s="12" t="s">
        <v>36</v>
      </c>
      <c r="D242" s="12" t="s">
        <v>250</v>
      </c>
      <c r="E242" s="12" t="s">
        <v>530</v>
      </c>
      <c r="F242" s="12"/>
      <c r="G242" s="13">
        <f>G243</f>
        <v>692.1</v>
      </c>
      <c r="H242" s="13">
        <f t="shared" si="52"/>
        <v>692.1</v>
      </c>
      <c r="I242" s="13">
        <f t="shared" si="52"/>
        <v>692.1</v>
      </c>
    </row>
    <row r="243" spans="2:9" ht="63.75">
      <c r="B243" s="20" t="s">
        <v>251</v>
      </c>
      <c r="C243" s="12" t="s">
        <v>36</v>
      </c>
      <c r="D243" s="12" t="s">
        <v>250</v>
      </c>
      <c r="E243" s="12" t="s">
        <v>530</v>
      </c>
      <c r="F243" s="12"/>
      <c r="G243" s="13">
        <f>G244</f>
        <v>692.1</v>
      </c>
      <c r="H243" s="13">
        <f t="shared" si="52"/>
        <v>692.1</v>
      </c>
      <c r="I243" s="13">
        <f t="shared" si="52"/>
        <v>692.1</v>
      </c>
    </row>
    <row r="244" spans="2:9">
      <c r="B244" s="22" t="s">
        <v>63</v>
      </c>
      <c r="C244" s="12" t="s">
        <v>36</v>
      </c>
      <c r="D244" s="12" t="s">
        <v>250</v>
      </c>
      <c r="E244" s="12" t="s">
        <v>530</v>
      </c>
      <c r="F244" s="12" t="s">
        <v>64</v>
      </c>
      <c r="G244" s="13">
        <f>'Лист 1'!F365</f>
        <v>692.1</v>
      </c>
      <c r="H244" s="13">
        <f>'Лист 1'!G365</f>
        <v>692.1</v>
      </c>
      <c r="I244" s="13">
        <f>'Лист 1'!H365</f>
        <v>692.1</v>
      </c>
    </row>
    <row r="245" spans="2:9">
      <c r="B245" s="9" t="s">
        <v>252</v>
      </c>
      <c r="C245" s="92" t="s">
        <v>36</v>
      </c>
      <c r="D245" s="92" t="s">
        <v>253</v>
      </c>
      <c r="E245" s="12"/>
      <c r="F245" s="12"/>
      <c r="G245" s="10">
        <f>G246</f>
        <v>772</v>
      </c>
      <c r="H245" s="10">
        <f>H246</f>
        <v>792</v>
      </c>
      <c r="I245" s="10">
        <f>I246</f>
        <v>703</v>
      </c>
    </row>
    <row r="246" spans="2:9" ht="12.75" customHeight="1">
      <c r="B246" s="11" t="s">
        <v>90</v>
      </c>
      <c r="C246" s="12" t="s">
        <v>36</v>
      </c>
      <c r="D246" s="12" t="s">
        <v>253</v>
      </c>
      <c r="E246" s="12" t="s">
        <v>530</v>
      </c>
      <c r="F246" s="12"/>
      <c r="G246" s="13">
        <f>G247+G248</f>
        <v>772</v>
      </c>
      <c r="H246" s="13">
        <f>H247+H248</f>
        <v>792</v>
      </c>
      <c r="I246" s="13">
        <f>I247+I248</f>
        <v>703</v>
      </c>
    </row>
    <row r="247" spans="2:9" ht="38.25" customHeight="1">
      <c r="B247" s="11" t="s">
        <v>23</v>
      </c>
      <c r="C247" s="12" t="s">
        <v>36</v>
      </c>
      <c r="D247" s="12" t="s">
        <v>253</v>
      </c>
      <c r="E247" s="12" t="s">
        <v>529</v>
      </c>
      <c r="F247" s="12" t="s">
        <v>24</v>
      </c>
      <c r="G247" s="13">
        <f>'Лист 1'!F369</f>
        <v>749</v>
      </c>
      <c r="H247" s="13">
        <f>'Лист 1'!G369</f>
        <v>749</v>
      </c>
      <c r="I247" s="13">
        <f>'Лист 1'!H369</f>
        <v>682</v>
      </c>
    </row>
    <row r="248" spans="2:9">
      <c r="B248" s="11" t="s">
        <v>43</v>
      </c>
      <c r="C248" s="12" t="s">
        <v>36</v>
      </c>
      <c r="D248" s="12" t="s">
        <v>253</v>
      </c>
      <c r="E248" s="12" t="s">
        <v>529</v>
      </c>
      <c r="F248" s="12" t="s">
        <v>26</v>
      </c>
      <c r="G248" s="13">
        <f>'Лист 1'!F370</f>
        <v>23</v>
      </c>
      <c r="H248" s="13">
        <f>'Лист 1'!G370</f>
        <v>43</v>
      </c>
      <c r="I248" s="13">
        <f>'Лист 1'!H370</f>
        <v>21</v>
      </c>
    </row>
    <row r="249" spans="2:9" hidden="1">
      <c r="B249" s="9" t="s">
        <v>254</v>
      </c>
      <c r="C249" s="92" t="s">
        <v>36</v>
      </c>
      <c r="D249" s="92" t="s">
        <v>255</v>
      </c>
      <c r="E249" s="12"/>
      <c r="F249" s="12"/>
      <c r="G249" s="10">
        <f>G250</f>
        <v>0</v>
      </c>
      <c r="H249" s="10">
        <f t="shared" ref="H249:I251" si="53">H250</f>
        <v>0</v>
      </c>
      <c r="I249" s="10">
        <f t="shared" si="53"/>
        <v>0</v>
      </c>
    </row>
    <row r="250" spans="2:9" hidden="1">
      <c r="B250" s="9" t="s">
        <v>256</v>
      </c>
      <c r="C250" s="92" t="s">
        <v>36</v>
      </c>
      <c r="D250" s="92" t="s">
        <v>257</v>
      </c>
      <c r="E250" s="12"/>
      <c r="F250" s="12"/>
      <c r="G250" s="10">
        <f>G251</f>
        <v>0</v>
      </c>
      <c r="H250" s="10">
        <f t="shared" si="53"/>
        <v>0</v>
      </c>
      <c r="I250" s="10">
        <f t="shared" si="53"/>
        <v>0</v>
      </c>
    </row>
    <row r="251" spans="2:9" hidden="1">
      <c r="B251" s="11" t="s">
        <v>241</v>
      </c>
      <c r="C251" s="12" t="s">
        <v>36</v>
      </c>
      <c r="D251" s="12" t="s">
        <v>257</v>
      </c>
      <c r="E251" s="12" t="s">
        <v>530</v>
      </c>
      <c r="F251" s="12"/>
      <c r="G251" s="13">
        <f>G252</f>
        <v>0</v>
      </c>
      <c r="H251" s="13">
        <f t="shared" si="53"/>
        <v>0</v>
      </c>
      <c r="I251" s="13">
        <f t="shared" si="53"/>
        <v>0</v>
      </c>
    </row>
    <row r="252" spans="2:9" hidden="1">
      <c r="B252" s="11" t="s">
        <v>769</v>
      </c>
      <c r="C252" s="12" t="s">
        <v>36</v>
      </c>
      <c r="D252" s="12" t="s">
        <v>257</v>
      </c>
      <c r="E252" s="12" t="s">
        <v>530</v>
      </c>
      <c r="F252" s="12" t="s">
        <v>211</v>
      </c>
      <c r="G252" s="13">
        <f>'Лист 1'!F375+'Лист 1'!F376+'Лист 1'!F377</f>
        <v>0</v>
      </c>
      <c r="H252" s="13">
        <f>'Лист 1'!G375+'Лист 1'!G376+'Лист 1'!G377</f>
        <v>0</v>
      </c>
      <c r="I252" s="13">
        <f>'Лист 1'!H375+'Лист 1'!H376+'Лист 1'!H377</f>
        <v>0</v>
      </c>
    </row>
    <row r="253" spans="2:9">
      <c r="B253" s="9" t="s">
        <v>258</v>
      </c>
      <c r="C253" s="92" t="s">
        <v>36</v>
      </c>
      <c r="D253" s="92" t="s">
        <v>259</v>
      </c>
      <c r="E253" s="92"/>
      <c r="F253" s="92"/>
      <c r="G253" s="10">
        <f>G254+G257</f>
        <v>1745.3</v>
      </c>
      <c r="H253" s="10">
        <f>H254+H257</f>
        <v>1745.3</v>
      </c>
      <c r="I253" s="10">
        <f>I254+I257</f>
        <v>1745.3</v>
      </c>
    </row>
    <row r="254" spans="2:9">
      <c r="B254" s="9" t="s">
        <v>260</v>
      </c>
      <c r="C254" s="92" t="s">
        <v>36</v>
      </c>
      <c r="D254" s="92" t="s">
        <v>261</v>
      </c>
      <c r="E254" s="92"/>
      <c r="F254" s="92"/>
      <c r="G254" s="10">
        <f t="shared" ref="G254:I255" si="54">G255</f>
        <v>1745.3</v>
      </c>
      <c r="H254" s="10">
        <f t="shared" si="54"/>
        <v>1745.3</v>
      </c>
      <c r="I254" s="10">
        <f t="shared" si="54"/>
        <v>1745.3</v>
      </c>
    </row>
    <row r="255" spans="2:9">
      <c r="B255" s="22" t="s">
        <v>241</v>
      </c>
      <c r="C255" s="12" t="s">
        <v>36</v>
      </c>
      <c r="D255" s="12" t="s">
        <v>261</v>
      </c>
      <c r="E255" s="12" t="s">
        <v>530</v>
      </c>
      <c r="F255" s="12"/>
      <c r="G255" s="13">
        <f t="shared" si="54"/>
        <v>1745.3</v>
      </c>
      <c r="H255" s="13">
        <f t="shared" si="54"/>
        <v>1745.3</v>
      </c>
      <c r="I255" s="13">
        <f t="shared" si="54"/>
        <v>1745.3</v>
      </c>
    </row>
    <row r="256" spans="2:9" ht="25.5">
      <c r="B256" s="11" t="s">
        <v>71</v>
      </c>
      <c r="C256" s="12" t="s">
        <v>36</v>
      </c>
      <c r="D256" s="12" t="s">
        <v>261</v>
      </c>
      <c r="E256" s="12" t="s">
        <v>530</v>
      </c>
      <c r="F256" s="12" t="s">
        <v>72</v>
      </c>
      <c r="G256" s="13">
        <f>'Лист 1'!F383+'Лист 1'!F385+'Лист 1'!F387</f>
        <v>1745.3</v>
      </c>
      <c r="H256" s="13">
        <f>'Лист 1'!G383+'Лист 1'!G385+'Лист 1'!G387</f>
        <v>1745.3</v>
      </c>
      <c r="I256" s="13">
        <f>'Лист 1'!H383+'Лист 1'!H385+'Лист 1'!H387</f>
        <v>1745.3</v>
      </c>
    </row>
    <row r="257" spans="2:9" hidden="1">
      <c r="B257" s="45" t="s">
        <v>269</v>
      </c>
      <c r="C257" s="92" t="s">
        <v>36</v>
      </c>
      <c r="D257" s="92" t="s">
        <v>270</v>
      </c>
      <c r="E257" s="12"/>
      <c r="F257" s="12"/>
      <c r="G257" s="10">
        <f t="shared" ref="G257:I258" si="55">G258</f>
        <v>0</v>
      </c>
      <c r="H257" s="10">
        <f t="shared" si="55"/>
        <v>0</v>
      </c>
      <c r="I257" s="10">
        <f t="shared" si="55"/>
        <v>0</v>
      </c>
    </row>
    <row r="258" spans="2:9" hidden="1">
      <c r="B258" s="11" t="s">
        <v>241</v>
      </c>
      <c r="C258" s="12" t="s">
        <v>36</v>
      </c>
      <c r="D258" s="12" t="s">
        <v>270</v>
      </c>
      <c r="E258" s="12" t="s">
        <v>530</v>
      </c>
      <c r="F258" s="92"/>
      <c r="G258" s="13">
        <f t="shared" si="55"/>
        <v>0</v>
      </c>
      <c r="H258" s="13">
        <f t="shared" si="55"/>
        <v>0</v>
      </c>
      <c r="I258" s="13">
        <f t="shared" si="55"/>
        <v>0</v>
      </c>
    </row>
    <row r="259" spans="2:9" hidden="1">
      <c r="B259" s="11" t="s">
        <v>43</v>
      </c>
      <c r="C259" s="12" t="s">
        <v>36</v>
      </c>
      <c r="D259" s="12" t="s">
        <v>270</v>
      </c>
      <c r="E259" s="12" t="s">
        <v>530</v>
      </c>
      <c r="F259" s="12" t="s">
        <v>26</v>
      </c>
      <c r="G259" s="13">
        <f>'Лист 1'!F391</f>
        <v>0</v>
      </c>
      <c r="H259" s="13">
        <f>'Лист 1'!G391</f>
        <v>0</v>
      </c>
      <c r="I259" s="13">
        <f>'Лист 1'!H391</f>
        <v>0</v>
      </c>
    </row>
    <row r="260" spans="2:9" ht="25.5">
      <c r="B260" s="26" t="s">
        <v>273</v>
      </c>
      <c r="C260" s="92" t="s">
        <v>36</v>
      </c>
      <c r="D260" s="92" t="s">
        <v>274</v>
      </c>
      <c r="E260" s="92"/>
      <c r="F260" s="92"/>
      <c r="G260" s="10">
        <f t="shared" ref="G260:I262" si="56">G261</f>
        <v>1174</v>
      </c>
      <c r="H260" s="10">
        <f t="shared" si="56"/>
        <v>500</v>
      </c>
      <c r="I260" s="10">
        <f t="shared" si="56"/>
        <v>500</v>
      </c>
    </row>
    <row r="261" spans="2:9">
      <c r="B261" s="26" t="s">
        <v>275</v>
      </c>
      <c r="C261" s="92" t="s">
        <v>36</v>
      </c>
      <c r="D261" s="92" t="s">
        <v>276</v>
      </c>
      <c r="E261" s="92"/>
      <c r="F261" s="92"/>
      <c r="G261" s="10">
        <f t="shared" si="56"/>
        <v>1174</v>
      </c>
      <c r="H261" s="10">
        <f t="shared" si="56"/>
        <v>500</v>
      </c>
      <c r="I261" s="10">
        <f t="shared" si="56"/>
        <v>500</v>
      </c>
    </row>
    <row r="262" spans="2:9">
      <c r="B262" s="11" t="s">
        <v>241</v>
      </c>
      <c r="C262" s="12" t="s">
        <v>36</v>
      </c>
      <c r="D262" s="12" t="s">
        <v>276</v>
      </c>
      <c r="E262" s="12" t="s">
        <v>530</v>
      </c>
      <c r="F262" s="12"/>
      <c r="G262" s="13">
        <f t="shared" si="56"/>
        <v>1174</v>
      </c>
      <c r="H262" s="13">
        <f t="shared" si="56"/>
        <v>500</v>
      </c>
      <c r="I262" s="13">
        <f t="shared" si="56"/>
        <v>500</v>
      </c>
    </row>
    <row r="263" spans="2:9">
      <c r="B263" s="11" t="s">
        <v>279</v>
      </c>
      <c r="C263" s="12" t="s">
        <v>36</v>
      </c>
      <c r="D263" s="12" t="s">
        <v>276</v>
      </c>
      <c r="E263" s="12" t="s">
        <v>530</v>
      </c>
      <c r="F263" s="12" t="s">
        <v>280</v>
      </c>
      <c r="G263" s="13">
        <f>'Лист 1'!F396</f>
        <v>1174</v>
      </c>
      <c r="H263" s="13">
        <f>'Лист 1'!G396</f>
        <v>500</v>
      </c>
      <c r="I263" s="13">
        <f>'Лист 1'!H396</f>
        <v>500</v>
      </c>
    </row>
    <row r="264" spans="2:9" ht="25.5">
      <c r="B264" s="9" t="s">
        <v>281</v>
      </c>
      <c r="C264" s="92" t="s">
        <v>282</v>
      </c>
      <c r="D264" s="12"/>
      <c r="E264" s="12"/>
      <c r="F264" s="12"/>
      <c r="G264" s="98">
        <f>G265+G293+G322+G330</f>
        <v>29295.500000000004</v>
      </c>
      <c r="H264" s="98">
        <f>H265+H293+H322+H330</f>
        <v>31456</v>
      </c>
      <c r="I264" s="98">
        <f>I265+I293+I322+I330</f>
        <v>30135</v>
      </c>
    </row>
    <row r="265" spans="2:9">
      <c r="B265" s="9" t="s">
        <v>222</v>
      </c>
      <c r="C265" s="92" t="s">
        <v>282</v>
      </c>
      <c r="D265" s="92" t="s">
        <v>223</v>
      </c>
      <c r="E265" s="92" t="s">
        <v>14</v>
      </c>
      <c r="F265" s="92" t="s">
        <v>14</v>
      </c>
      <c r="G265" s="10">
        <f>G266+G276</f>
        <v>5575.9</v>
      </c>
      <c r="H265" s="10">
        <f>H266+H276</f>
        <v>5290</v>
      </c>
      <c r="I265" s="10">
        <f>I266+I276</f>
        <v>5290</v>
      </c>
    </row>
    <row r="266" spans="2:9">
      <c r="B266" s="9" t="s">
        <v>283</v>
      </c>
      <c r="C266" s="92" t="s">
        <v>282</v>
      </c>
      <c r="D266" s="92" t="s">
        <v>284</v>
      </c>
      <c r="E266" s="92"/>
      <c r="F266" s="92"/>
      <c r="G266" s="10">
        <f>G267+G274</f>
        <v>5309.5</v>
      </c>
      <c r="H266" s="10">
        <f>H267+H274</f>
        <v>5275</v>
      </c>
      <c r="I266" s="10">
        <f>I267+I274</f>
        <v>5275</v>
      </c>
    </row>
    <row r="267" spans="2:9" s="40" customFormat="1" ht="38.25">
      <c r="B267" s="28" t="s">
        <v>921</v>
      </c>
      <c r="C267" s="12" t="s">
        <v>282</v>
      </c>
      <c r="D267" s="12" t="s">
        <v>284</v>
      </c>
      <c r="E267" s="12" t="s">
        <v>584</v>
      </c>
      <c r="F267" s="12" t="s">
        <v>14</v>
      </c>
      <c r="G267" s="13">
        <f>G268+G270+G272</f>
        <v>5309.5</v>
      </c>
      <c r="H267" s="13">
        <f>H268+H270+H272</f>
        <v>5275</v>
      </c>
      <c r="I267" s="13">
        <f>I268+I270+I272</f>
        <v>5275</v>
      </c>
    </row>
    <row r="268" spans="2:9" ht="25.5">
      <c r="B268" s="11" t="s">
        <v>288</v>
      </c>
      <c r="C268" s="12" t="s">
        <v>282</v>
      </c>
      <c r="D268" s="12" t="s">
        <v>284</v>
      </c>
      <c r="E268" s="12" t="s">
        <v>585</v>
      </c>
      <c r="F268" s="12"/>
      <c r="G268" s="13">
        <f>G269</f>
        <v>5045</v>
      </c>
      <c r="H268" s="13">
        <f>H269</f>
        <v>5045</v>
      </c>
      <c r="I268" s="13">
        <f>I269</f>
        <v>5045</v>
      </c>
    </row>
    <row r="269" spans="2:9" ht="25.5">
      <c r="B269" s="11" t="s">
        <v>71</v>
      </c>
      <c r="C269" s="12" t="s">
        <v>282</v>
      </c>
      <c r="D269" s="12" t="s">
        <v>284</v>
      </c>
      <c r="E269" s="12" t="s">
        <v>585</v>
      </c>
      <c r="F269" s="12" t="s">
        <v>72</v>
      </c>
      <c r="G269" s="13">
        <f>'Лист 1'!F403</f>
        <v>5045</v>
      </c>
      <c r="H269" s="13">
        <f>'Лист 1'!G403</f>
        <v>5045</v>
      </c>
      <c r="I269" s="13">
        <f>'Лист 1'!H403</f>
        <v>5045</v>
      </c>
    </row>
    <row r="270" spans="2:9" ht="25.5">
      <c r="B270" s="11" t="s">
        <v>290</v>
      </c>
      <c r="C270" s="12" t="s">
        <v>282</v>
      </c>
      <c r="D270" s="12" t="s">
        <v>284</v>
      </c>
      <c r="E270" s="12" t="s">
        <v>586</v>
      </c>
      <c r="F270" s="12"/>
      <c r="G270" s="13">
        <f>G271</f>
        <v>234.5</v>
      </c>
      <c r="H270" s="13">
        <f>H271</f>
        <v>200</v>
      </c>
      <c r="I270" s="13">
        <f>I271</f>
        <v>200</v>
      </c>
    </row>
    <row r="271" spans="2:9" ht="25.5">
      <c r="B271" s="11" t="s">
        <v>71</v>
      </c>
      <c r="C271" s="12" t="s">
        <v>282</v>
      </c>
      <c r="D271" s="12" t="s">
        <v>284</v>
      </c>
      <c r="E271" s="12" t="s">
        <v>586</v>
      </c>
      <c r="F271" s="12" t="s">
        <v>72</v>
      </c>
      <c r="G271" s="13">
        <f>'Лист 1'!F405</f>
        <v>234.5</v>
      </c>
      <c r="H271" s="13">
        <f>'Лист 1'!G405</f>
        <v>200</v>
      </c>
      <c r="I271" s="13">
        <f>'Лист 1'!H405</f>
        <v>200</v>
      </c>
    </row>
    <row r="272" spans="2:9">
      <c r="B272" s="11" t="s">
        <v>292</v>
      </c>
      <c r="C272" s="12" t="s">
        <v>282</v>
      </c>
      <c r="D272" s="12" t="s">
        <v>284</v>
      </c>
      <c r="E272" s="12" t="s">
        <v>587</v>
      </c>
      <c r="F272" s="12"/>
      <c r="G272" s="13">
        <f>G273</f>
        <v>30</v>
      </c>
      <c r="H272" s="13">
        <f>H273</f>
        <v>30</v>
      </c>
      <c r="I272" s="13">
        <f>I273</f>
        <v>30</v>
      </c>
    </row>
    <row r="273" spans="2:9" ht="25.5">
      <c r="B273" s="11" t="s">
        <v>71</v>
      </c>
      <c r="C273" s="12" t="s">
        <v>282</v>
      </c>
      <c r="D273" s="12" t="s">
        <v>284</v>
      </c>
      <c r="E273" s="12" t="s">
        <v>587</v>
      </c>
      <c r="F273" s="12" t="s">
        <v>72</v>
      </c>
      <c r="G273" s="13">
        <f>'Лист 1'!F407</f>
        <v>30</v>
      </c>
      <c r="H273" s="13">
        <f>'Лист 1'!G407</f>
        <v>30</v>
      </c>
      <c r="I273" s="13">
        <f>'Лист 1'!H407</f>
        <v>30</v>
      </c>
    </row>
    <row r="274" spans="2:9" hidden="1">
      <c r="B274" s="11" t="s">
        <v>241</v>
      </c>
      <c r="C274" s="12" t="s">
        <v>282</v>
      </c>
      <c r="D274" s="12" t="s">
        <v>284</v>
      </c>
      <c r="E274" s="12" t="s">
        <v>530</v>
      </c>
      <c r="F274" s="12"/>
      <c r="G274" s="13">
        <f>G275</f>
        <v>0</v>
      </c>
      <c r="H274" s="13">
        <f>H275</f>
        <v>0</v>
      </c>
      <c r="I274" s="13">
        <f>I275</f>
        <v>0</v>
      </c>
    </row>
    <row r="275" spans="2:9" ht="25.5" hidden="1">
      <c r="B275" s="11" t="s">
        <v>71</v>
      </c>
      <c r="C275" s="12" t="s">
        <v>282</v>
      </c>
      <c r="D275" s="12" t="s">
        <v>284</v>
      </c>
      <c r="E275" s="12" t="s">
        <v>530</v>
      </c>
      <c r="F275" s="12" t="s">
        <v>72</v>
      </c>
      <c r="G275" s="13">
        <f>'Лист 1'!F410+'Лист 1'!F412</f>
        <v>0</v>
      </c>
      <c r="H275" s="13">
        <f>'Лист 1'!G410+'Лист 1'!G412</f>
        <v>0</v>
      </c>
      <c r="I275" s="13">
        <f>'Лист 1'!H410+'Лист 1'!H412</f>
        <v>0</v>
      </c>
    </row>
    <row r="276" spans="2:9">
      <c r="B276" s="9" t="s">
        <v>798</v>
      </c>
      <c r="C276" s="92" t="s">
        <v>282</v>
      </c>
      <c r="D276" s="92" t="s">
        <v>236</v>
      </c>
      <c r="E276" s="12"/>
      <c r="F276" s="12"/>
      <c r="G276" s="10">
        <f>G277+G290</f>
        <v>266.39999999999998</v>
      </c>
      <c r="H276" s="10">
        <f>H277+H290</f>
        <v>15</v>
      </c>
      <c r="I276" s="10">
        <f>I277+I290</f>
        <v>15</v>
      </c>
    </row>
    <row r="277" spans="2:9" s="40" customFormat="1" ht="25.5">
      <c r="B277" s="27" t="s">
        <v>298</v>
      </c>
      <c r="C277" s="12" t="s">
        <v>282</v>
      </c>
      <c r="D277" s="12" t="s">
        <v>236</v>
      </c>
      <c r="E277" s="12" t="s">
        <v>588</v>
      </c>
      <c r="F277" s="12"/>
      <c r="G277" s="13">
        <f>G278+G280+G282+G284+G286+G288</f>
        <v>251.4</v>
      </c>
      <c r="H277" s="13">
        <f>H278+H280+H282+H284+H286+H288</f>
        <v>0</v>
      </c>
      <c r="I277" s="13">
        <f>I278+I280+I282+I284+I286+I288</f>
        <v>0</v>
      </c>
    </row>
    <row r="278" spans="2:9" ht="25.5">
      <c r="B278" s="28" t="s">
        <v>301</v>
      </c>
      <c r="C278" s="12" t="s">
        <v>282</v>
      </c>
      <c r="D278" s="12" t="s">
        <v>236</v>
      </c>
      <c r="E278" s="12" t="s">
        <v>589</v>
      </c>
      <c r="F278" s="12"/>
      <c r="G278" s="13">
        <f>G279</f>
        <v>3</v>
      </c>
      <c r="H278" s="13">
        <f>H279</f>
        <v>0</v>
      </c>
      <c r="I278" s="13">
        <f>I279</f>
        <v>0</v>
      </c>
    </row>
    <row r="279" spans="2:9">
      <c r="B279" s="11" t="s">
        <v>43</v>
      </c>
      <c r="C279" s="12" t="s">
        <v>282</v>
      </c>
      <c r="D279" s="12" t="s">
        <v>236</v>
      </c>
      <c r="E279" s="12" t="s">
        <v>590</v>
      </c>
      <c r="F279" s="12" t="s">
        <v>26</v>
      </c>
      <c r="G279" s="13">
        <f>'Лист 1'!F417</f>
        <v>3</v>
      </c>
      <c r="H279" s="13">
        <f>'Лист 1'!G417</f>
        <v>0</v>
      </c>
      <c r="I279" s="13">
        <f>'Лист 1'!H417</f>
        <v>0</v>
      </c>
    </row>
    <row r="280" spans="2:9">
      <c r="B280" s="28" t="s">
        <v>303</v>
      </c>
      <c r="C280" s="12" t="s">
        <v>282</v>
      </c>
      <c r="D280" s="12" t="s">
        <v>236</v>
      </c>
      <c r="E280" s="12" t="s">
        <v>591</v>
      </c>
      <c r="F280" s="12"/>
      <c r="G280" s="13">
        <f>G281</f>
        <v>127</v>
      </c>
      <c r="H280" s="13">
        <f>H281</f>
        <v>0</v>
      </c>
      <c r="I280" s="13">
        <f>I281</f>
        <v>0</v>
      </c>
    </row>
    <row r="281" spans="2:9">
      <c r="B281" s="11" t="s">
        <v>43</v>
      </c>
      <c r="C281" s="12" t="s">
        <v>282</v>
      </c>
      <c r="D281" s="12" t="s">
        <v>236</v>
      </c>
      <c r="E281" s="12" t="s">
        <v>591</v>
      </c>
      <c r="F281" s="12" t="s">
        <v>26</v>
      </c>
      <c r="G281" s="13">
        <f>'Лист 1'!F419</f>
        <v>127</v>
      </c>
      <c r="H281" s="13">
        <f>'Лист 1'!G419</f>
        <v>0</v>
      </c>
      <c r="I281" s="13">
        <f>'Лист 1'!H419</f>
        <v>0</v>
      </c>
    </row>
    <row r="282" spans="2:9" ht="25.5">
      <c r="B282" s="28" t="s">
        <v>305</v>
      </c>
      <c r="C282" s="12" t="s">
        <v>282</v>
      </c>
      <c r="D282" s="12" t="s">
        <v>236</v>
      </c>
      <c r="E282" s="12" t="s">
        <v>592</v>
      </c>
      <c r="F282" s="12"/>
      <c r="G282" s="13">
        <f>G283</f>
        <v>30</v>
      </c>
      <c r="H282" s="13">
        <f>H283</f>
        <v>0</v>
      </c>
      <c r="I282" s="13">
        <f>I283</f>
        <v>0</v>
      </c>
    </row>
    <row r="283" spans="2:9">
      <c r="B283" s="11" t="s">
        <v>43</v>
      </c>
      <c r="C283" s="12" t="s">
        <v>282</v>
      </c>
      <c r="D283" s="12" t="s">
        <v>236</v>
      </c>
      <c r="E283" s="12" t="s">
        <v>592</v>
      </c>
      <c r="F283" s="12" t="s">
        <v>26</v>
      </c>
      <c r="G283" s="13">
        <f>'Лист 1'!F421</f>
        <v>30</v>
      </c>
      <c r="H283" s="13">
        <f>'Лист 1'!G421</f>
        <v>0</v>
      </c>
      <c r="I283" s="13">
        <f>'Лист 1'!H421</f>
        <v>0</v>
      </c>
    </row>
    <row r="284" spans="2:9" ht="25.5">
      <c r="B284" s="28" t="s">
        <v>307</v>
      </c>
      <c r="C284" s="12" t="s">
        <v>282</v>
      </c>
      <c r="D284" s="12" t="s">
        <v>236</v>
      </c>
      <c r="E284" s="12" t="s">
        <v>593</v>
      </c>
      <c r="F284" s="12"/>
      <c r="G284" s="13">
        <f>G285</f>
        <v>26.4</v>
      </c>
      <c r="H284" s="13">
        <f>H285</f>
        <v>0</v>
      </c>
      <c r="I284" s="13">
        <f>I285</f>
        <v>0</v>
      </c>
    </row>
    <row r="285" spans="2:9">
      <c r="B285" s="11" t="s">
        <v>43</v>
      </c>
      <c r="C285" s="12" t="s">
        <v>282</v>
      </c>
      <c r="D285" s="12" t="s">
        <v>236</v>
      </c>
      <c r="E285" s="12" t="s">
        <v>593</v>
      </c>
      <c r="F285" s="12" t="s">
        <v>26</v>
      </c>
      <c r="G285" s="13">
        <f>'Лист 1'!F423</f>
        <v>26.4</v>
      </c>
      <c r="H285" s="13">
        <f>'Лист 1'!G423</f>
        <v>0</v>
      </c>
      <c r="I285" s="13">
        <f>'Лист 1'!H423</f>
        <v>0</v>
      </c>
    </row>
    <row r="286" spans="2:9" ht="38.25">
      <c r="B286" s="28" t="s">
        <v>309</v>
      </c>
      <c r="C286" s="12" t="s">
        <v>282</v>
      </c>
      <c r="D286" s="12" t="s">
        <v>236</v>
      </c>
      <c r="E286" s="12" t="s">
        <v>594</v>
      </c>
      <c r="F286" s="12"/>
      <c r="G286" s="13">
        <f>G287</f>
        <v>35</v>
      </c>
      <c r="H286" s="13">
        <f>H287</f>
        <v>0</v>
      </c>
      <c r="I286" s="13">
        <f>I287</f>
        <v>0</v>
      </c>
    </row>
    <row r="287" spans="2:9">
      <c r="B287" s="11" t="s">
        <v>43</v>
      </c>
      <c r="C287" s="12" t="s">
        <v>282</v>
      </c>
      <c r="D287" s="12" t="s">
        <v>236</v>
      </c>
      <c r="E287" s="12" t="s">
        <v>594</v>
      </c>
      <c r="F287" s="12" t="s">
        <v>26</v>
      </c>
      <c r="G287" s="13">
        <f>'Лист 1'!F425</f>
        <v>35</v>
      </c>
      <c r="H287" s="13">
        <f>'Лист 1'!G425</f>
        <v>0</v>
      </c>
      <c r="I287" s="13">
        <f>'Лист 1'!H425</f>
        <v>0</v>
      </c>
    </row>
    <row r="288" spans="2:9" ht="25.5">
      <c r="B288" s="28" t="s">
        <v>311</v>
      </c>
      <c r="C288" s="12" t="s">
        <v>282</v>
      </c>
      <c r="D288" s="12" t="s">
        <v>236</v>
      </c>
      <c r="E288" s="12" t="s">
        <v>595</v>
      </c>
      <c r="F288" s="12"/>
      <c r="G288" s="13">
        <f>G289</f>
        <v>30</v>
      </c>
      <c r="H288" s="13">
        <f>H289</f>
        <v>0</v>
      </c>
      <c r="I288" s="13">
        <f>I289</f>
        <v>0</v>
      </c>
    </row>
    <row r="289" spans="2:9">
      <c r="B289" s="11" t="s">
        <v>43</v>
      </c>
      <c r="C289" s="12" t="s">
        <v>282</v>
      </c>
      <c r="D289" s="12" t="s">
        <v>236</v>
      </c>
      <c r="E289" s="12" t="s">
        <v>595</v>
      </c>
      <c r="F289" s="12" t="s">
        <v>26</v>
      </c>
      <c r="G289" s="13">
        <f>'Лист 1'!F427</f>
        <v>30</v>
      </c>
      <c r="H289" s="13">
        <f>'Лист 1'!G427</f>
        <v>0</v>
      </c>
      <c r="I289" s="13">
        <f>'Лист 1'!H427</f>
        <v>0</v>
      </c>
    </row>
    <row r="290" spans="2:9" s="40" customFormat="1" ht="38.25">
      <c r="B290" s="27" t="s">
        <v>922</v>
      </c>
      <c r="C290" s="12" t="s">
        <v>282</v>
      </c>
      <c r="D290" s="12" t="s">
        <v>236</v>
      </c>
      <c r="E290" s="12" t="s">
        <v>596</v>
      </c>
      <c r="F290" s="12"/>
      <c r="G290" s="13">
        <f t="shared" ref="G290:I291" si="57">G291</f>
        <v>15</v>
      </c>
      <c r="H290" s="13">
        <f t="shared" si="57"/>
        <v>15</v>
      </c>
      <c r="I290" s="13">
        <f t="shared" si="57"/>
        <v>15</v>
      </c>
    </row>
    <row r="291" spans="2:9">
      <c r="B291" s="11" t="s">
        <v>315</v>
      </c>
      <c r="C291" s="12" t="s">
        <v>282</v>
      </c>
      <c r="D291" s="12" t="s">
        <v>236</v>
      </c>
      <c r="E291" s="12" t="s">
        <v>597</v>
      </c>
      <c r="F291" s="12"/>
      <c r="G291" s="13">
        <f t="shared" si="57"/>
        <v>15</v>
      </c>
      <c r="H291" s="13">
        <f t="shared" si="57"/>
        <v>15</v>
      </c>
      <c r="I291" s="13">
        <f t="shared" si="57"/>
        <v>15</v>
      </c>
    </row>
    <row r="292" spans="2:9">
      <c r="B292" s="11" t="s">
        <v>43</v>
      </c>
      <c r="C292" s="12" t="s">
        <v>282</v>
      </c>
      <c r="D292" s="12" t="s">
        <v>236</v>
      </c>
      <c r="E292" s="12" t="s">
        <v>597</v>
      </c>
      <c r="F292" s="12" t="s">
        <v>26</v>
      </c>
      <c r="G292" s="13">
        <f>'Лист 1'!F431</f>
        <v>15</v>
      </c>
      <c r="H292" s="13">
        <f>'Лист 1'!G431</f>
        <v>15</v>
      </c>
      <c r="I292" s="13">
        <f>'Лист 1'!H431</f>
        <v>15</v>
      </c>
    </row>
    <row r="293" spans="2:9">
      <c r="B293" s="9" t="s">
        <v>317</v>
      </c>
      <c r="C293" s="92" t="s">
        <v>282</v>
      </c>
      <c r="D293" s="92" t="s">
        <v>318</v>
      </c>
      <c r="E293" s="12"/>
      <c r="F293" s="12"/>
      <c r="G293" s="10">
        <f>G294+G313</f>
        <v>22500.800000000003</v>
      </c>
      <c r="H293" s="10">
        <f>H294+H313</f>
        <v>24978</v>
      </c>
      <c r="I293" s="10">
        <f>I294+I313</f>
        <v>23657</v>
      </c>
    </row>
    <row r="294" spans="2:9">
      <c r="B294" s="9" t="s">
        <v>319</v>
      </c>
      <c r="C294" s="92" t="s">
        <v>282</v>
      </c>
      <c r="D294" s="92" t="s">
        <v>320</v>
      </c>
      <c r="E294" s="92" t="s">
        <v>14</v>
      </c>
      <c r="F294" s="92" t="s">
        <v>14</v>
      </c>
      <c r="G294" s="10">
        <f>G295+G304+G311</f>
        <v>19895.800000000003</v>
      </c>
      <c r="H294" s="10">
        <f>H295+H304+H311</f>
        <v>22476</v>
      </c>
      <c r="I294" s="10">
        <f>I295+I304+I311</f>
        <v>21155</v>
      </c>
    </row>
    <row r="295" spans="2:9" s="40" customFormat="1" ht="38.25" hidden="1">
      <c r="B295" s="27" t="s">
        <v>321</v>
      </c>
      <c r="C295" s="12" t="s">
        <v>282</v>
      </c>
      <c r="D295" s="12" t="s">
        <v>320</v>
      </c>
      <c r="E295" s="12" t="s">
        <v>598</v>
      </c>
      <c r="F295" s="12"/>
      <c r="G295" s="13">
        <f>G296+G298+G300+G302</f>
        <v>0</v>
      </c>
      <c r="H295" s="13">
        <f t="shared" ref="H295:I295" si="58">H296+H298</f>
        <v>0</v>
      </c>
      <c r="I295" s="13">
        <f t="shared" si="58"/>
        <v>0</v>
      </c>
    </row>
    <row r="296" spans="2:9" s="40" customFormat="1" ht="25.5" hidden="1">
      <c r="B296" s="46" t="s">
        <v>323</v>
      </c>
      <c r="C296" s="12" t="s">
        <v>282</v>
      </c>
      <c r="D296" s="12" t="s">
        <v>320</v>
      </c>
      <c r="E296" s="12" t="s">
        <v>599</v>
      </c>
      <c r="F296" s="92"/>
      <c r="G296" s="13">
        <f t="shared" ref="G296:I296" si="59">G297</f>
        <v>0</v>
      </c>
      <c r="H296" s="13">
        <f t="shared" si="59"/>
        <v>0</v>
      </c>
      <c r="I296" s="13">
        <f t="shared" si="59"/>
        <v>0</v>
      </c>
    </row>
    <row r="297" spans="2:9" ht="25.5" hidden="1">
      <c r="B297" s="11" t="s">
        <v>71</v>
      </c>
      <c r="C297" s="12" t="s">
        <v>282</v>
      </c>
      <c r="D297" s="12" t="s">
        <v>320</v>
      </c>
      <c r="E297" s="12" t="s">
        <v>599</v>
      </c>
      <c r="F297" s="12" t="s">
        <v>72</v>
      </c>
      <c r="G297" s="13">
        <f>'Лист 1'!F437+'Лист 1'!F438</f>
        <v>0</v>
      </c>
      <c r="H297" s="13">
        <f>'Лист 1'!G437+'Лист 1'!G438</f>
        <v>0</v>
      </c>
      <c r="I297" s="13">
        <f>'Лист 1'!H437+'Лист 1'!H438</f>
        <v>0</v>
      </c>
    </row>
    <row r="298" spans="2:9" hidden="1">
      <c r="B298" s="99" t="s">
        <v>763</v>
      </c>
      <c r="C298" s="12" t="s">
        <v>282</v>
      </c>
      <c r="D298" s="12" t="s">
        <v>320</v>
      </c>
      <c r="E298" s="12" t="s">
        <v>764</v>
      </c>
      <c r="F298" s="12"/>
      <c r="G298" s="13">
        <f>G299</f>
        <v>0</v>
      </c>
      <c r="H298" s="13">
        <f>H299</f>
        <v>0</v>
      </c>
      <c r="I298" s="13">
        <f>I299</f>
        <v>0</v>
      </c>
    </row>
    <row r="299" spans="2:9" ht="25.5" hidden="1">
      <c r="B299" s="11" t="s">
        <v>71</v>
      </c>
      <c r="C299" s="12" t="s">
        <v>282</v>
      </c>
      <c r="D299" s="12" t="s">
        <v>320</v>
      </c>
      <c r="E299" s="12" t="s">
        <v>764</v>
      </c>
      <c r="F299" s="12" t="s">
        <v>72</v>
      </c>
      <c r="G299" s="13">
        <f>'Лист 1'!F442+'Лист 1'!F441+'Лист 1'!F443</f>
        <v>0</v>
      </c>
      <c r="H299" s="13">
        <f>'Лист 1'!G442+'Лист 1'!G441+'Лист 1'!G443</f>
        <v>0</v>
      </c>
      <c r="I299" s="13">
        <f>'Лист 1'!H442+'Лист 1'!H441+'Лист 1'!H443</f>
        <v>0</v>
      </c>
    </row>
    <row r="300" spans="2:9" hidden="1">
      <c r="B300" s="11" t="s">
        <v>822</v>
      </c>
      <c r="C300" s="12" t="s">
        <v>282</v>
      </c>
      <c r="D300" s="12" t="s">
        <v>320</v>
      </c>
      <c r="E300" s="12" t="s">
        <v>825</v>
      </c>
      <c r="F300" s="12"/>
      <c r="G300" s="13">
        <f>G301</f>
        <v>0</v>
      </c>
      <c r="H300" s="13">
        <f>'Лист 1'!G443+'Лист 1'!G442+'Лист 1'!G444</f>
        <v>0</v>
      </c>
      <c r="I300" s="13">
        <f>'Лист 1'!H443+'Лист 1'!H442+'Лист 1'!H444</f>
        <v>0</v>
      </c>
    </row>
    <row r="301" spans="2:9" ht="25.5" hidden="1">
      <c r="B301" s="11" t="s">
        <v>71</v>
      </c>
      <c r="C301" s="12" t="s">
        <v>282</v>
      </c>
      <c r="D301" s="12" t="s">
        <v>320</v>
      </c>
      <c r="E301" s="12" t="s">
        <v>825</v>
      </c>
      <c r="F301" s="12" t="s">
        <v>72</v>
      </c>
      <c r="G301" s="13">
        <f>'Лист 1'!F444</f>
        <v>0</v>
      </c>
      <c r="H301" s="13">
        <f>'Лист 1'!G444+'Лист 1'!G443+'Лист 1'!G445</f>
        <v>0</v>
      </c>
      <c r="I301" s="13">
        <f>'Лист 1'!H444+'Лист 1'!H443+'Лист 1'!H445</f>
        <v>0</v>
      </c>
    </row>
    <row r="302" spans="2:9" hidden="1">
      <c r="B302" s="11" t="s">
        <v>823</v>
      </c>
      <c r="C302" s="12" t="s">
        <v>282</v>
      </c>
      <c r="D302" s="12" t="s">
        <v>320</v>
      </c>
      <c r="E302" s="12" t="s">
        <v>826</v>
      </c>
      <c r="F302" s="12"/>
      <c r="G302" s="13">
        <f>G303</f>
        <v>0</v>
      </c>
      <c r="H302" s="13">
        <f>'Лист 1'!G445+'Лист 1'!G444+'Лист 1'!G446</f>
        <v>0</v>
      </c>
      <c r="I302" s="13">
        <f>'Лист 1'!H445+'Лист 1'!H444+'Лист 1'!H446</f>
        <v>0</v>
      </c>
    </row>
    <row r="303" spans="2:9" ht="25.5" hidden="1">
      <c r="B303" s="11" t="s">
        <v>71</v>
      </c>
      <c r="C303" s="12" t="s">
        <v>282</v>
      </c>
      <c r="D303" s="12" t="s">
        <v>320</v>
      </c>
      <c r="E303" s="12" t="s">
        <v>826</v>
      </c>
      <c r="F303" s="12" t="s">
        <v>72</v>
      </c>
      <c r="G303" s="13">
        <f>'Лист 1'!F446</f>
        <v>0</v>
      </c>
      <c r="H303" s="13">
        <f>'Лист 1'!G446+'Лист 1'!G445+'Лист 1'!G447</f>
        <v>0</v>
      </c>
      <c r="I303" s="13">
        <f>'Лист 1'!H446+'Лист 1'!H445+'Лист 1'!H447</f>
        <v>0</v>
      </c>
    </row>
    <row r="304" spans="2:9" s="40" customFormat="1" ht="25.5">
      <c r="B304" s="11" t="s">
        <v>924</v>
      </c>
      <c r="C304" s="12" t="s">
        <v>282</v>
      </c>
      <c r="D304" s="12" t="s">
        <v>320</v>
      </c>
      <c r="E304" s="12" t="s">
        <v>600</v>
      </c>
      <c r="F304" s="12" t="s">
        <v>14</v>
      </c>
      <c r="G304" s="13">
        <f>G305+G307+G309</f>
        <v>19895.800000000003</v>
      </c>
      <c r="H304" s="13">
        <f>H305+H307+H309</f>
        <v>22476</v>
      </c>
      <c r="I304" s="13">
        <f>I305+I307+I309</f>
        <v>21155</v>
      </c>
    </row>
    <row r="305" spans="2:9" ht="25.5">
      <c r="B305" s="22" t="s">
        <v>288</v>
      </c>
      <c r="C305" s="12" t="s">
        <v>282</v>
      </c>
      <c r="D305" s="12" t="s">
        <v>320</v>
      </c>
      <c r="E305" s="12" t="s">
        <v>601</v>
      </c>
      <c r="F305" s="12"/>
      <c r="G305" s="13">
        <f>G306</f>
        <v>17726.900000000001</v>
      </c>
      <c r="H305" s="13">
        <f>H306</f>
        <v>21376</v>
      </c>
      <c r="I305" s="13">
        <f>I306</f>
        <v>20055</v>
      </c>
    </row>
    <row r="306" spans="2:9" ht="25.5">
      <c r="B306" s="11" t="s">
        <v>71</v>
      </c>
      <c r="C306" s="12" t="s">
        <v>282</v>
      </c>
      <c r="D306" s="12" t="s">
        <v>320</v>
      </c>
      <c r="E306" s="12" t="s">
        <v>601</v>
      </c>
      <c r="F306" s="12" t="s">
        <v>72</v>
      </c>
      <c r="G306" s="13">
        <f>'Лист 1'!F451</f>
        <v>17726.900000000001</v>
      </c>
      <c r="H306" s="13">
        <f>'Лист 1'!G451</f>
        <v>21376</v>
      </c>
      <c r="I306" s="13">
        <f>'Лист 1'!H451</f>
        <v>20055</v>
      </c>
    </row>
    <row r="307" spans="2:9" ht="25.5">
      <c r="B307" s="22" t="s">
        <v>290</v>
      </c>
      <c r="C307" s="12" t="s">
        <v>282</v>
      </c>
      <c r="D307" s="12" t="s">
        <v>320</v>
      </c>
      <c r="E307" s="12" t="s">
        <v>602</v>
      </c>
      <c r="F307" s="12"/>
      <c r="G307" s="13">
        <f>G308</f>
        <v>1868.9</v>
      </c>
      <c r="H307" s="13">
        <f>H308</f>
        <v>800</v>
      </c>
      <c r="I307" s="13">
        <f>I308</f>
        <v>800</v>
      </c>
    </row>
    <row r="308" spans="2:9" ht="25.5">
      <c r="B308" s="11" t="s">
        <v>71</v>
      </c>
      <c r="C308" s="12" t="s">
        <v>282</v>
      </c>
      <c r="D308" s="12" t="s">
        <v>320</v>
      </c>
      <c r="E308" s="12" t="s">
        <v>602</v>
      </c>
      <c r="F308" s="12" t="s">
        <v>329</v>
      </c>
      <c r="G308" s="13">
        <f>'Лист 1'!F453</f>
        <v>1868.9</v>
      </c>
      <c r="H308" s="13">
        <f>'Лист 1'!G453</f>
        <v>800</v>
      </c>
      <c r="I308" s="13">
        <f>'Лист 1'!H453</f>
        <v>800</v>
      </c>
    </row>
    <row r="309" spans="2:9">
      <c r="B309" s="22" t="s">
        <v>292</v>
      </c>
      <c r="C309" s="12" t="s">
        <v>282</v>
      </c>
      <c r="D309" s="12" t="s">
        <v>320</v>
      </c>
      <c r="E309" s="12" t="s">
        <v>603</v>
      </c>
      <c r="F309" s="12"/>
      <c r="G309" s="13">
        <f>G310</f>
        <v>300</v>
      </c>
      <c r="H309" s="13">
        <f>H310</f>
        <v>300</v>
      </c>
      <c r="I309" s="13">
        <f>I310</f>
        <v>300</v>
      </c>
    </row>
    <row r="310" spans="2:9" ht="25.5">
      <c r="B310" s="11" t="s">
        <v>71</v>
      </c>
      <c r="C310" s="12" t="s">
        <v>282</v>
      </c>
      <c r="D310" s="12" t="s">
        <v>320</v>
      </c>
      <c r="E310" s="12" t="s">
        <v>603</v>
      </c>
      <c r="F310" s="12" t="s">
        <v>72</v>
      </c>
      <c r="G310" s="13">
        <f>'Лист 1'!F455</f>
        <v>300</v>
      </c>
      <c r="H310" s="13">
        <f>'Лист 1'!G455</f>
        <v>300</v>
      </c>
      <c r="I310" s="13">
        <f>'Лист 1'!H455</f>
        <v>300</v>
      </c>
    </row>
    <row r="311" spans="2:9" s="40" customFormat="1" hidden="1">
      <c r="B311" s="11" t="s">
        <v>241</v>
      </c>
      <c r="C311" s="12" t="s">
        <v>331</v>
      </c>
      <c r="D311" s="12" t="s">
        <v>320</v>
      </c>
      <c r="E311" s="12" t="s">
        <v>530</v>
      </c>
      <c r="F311" s="12"/>
      <c r="G311" s="13">
        <f>G312</f>
        <v>0</v>
      </c>
      <c r="H311" s="13">
        <f>H312</f>
        <v>0</v>
      </c>
      <c r="I311" s="13">
        <f>I312</f>
        <v>0</v>
      </c>
    </row>
    <row r="312" spans="2:9" ht="25.5" hidden="1">
      <c r="B312" s="11" t="s">
        <v>333</v>
      </c>
      <c r="C312" s="12" t="s">
        <v>282</v>
      </c>
      <c r="D312" s="12" t="s">
        <v>320</v>
      </c>
      <c r="E312" s="12" t="s">
        <v>530</v>
      </c>
      <c r="F312" s="12" t="s">
        <v>72</v>
      </c>
      <c r="G312" s="13">
        <f>'Лист 1'!F458</f>
        <v>0</v>
      </c>
      <c r="H312" s="13">
        <f>'Лист 1'!G458</f>
        <v>0</v>
      </c>
      <c r="I312" s="13">
        <f>'Лист 1'!H458</f>
        <v>0</v>
      </c>
    </row>
    <row r="313" spans="2:9">
      <c r="B313" s="9" t="s">
        <v>334</v>
      </c>
      <c r="C313" s="92" t="s">
        <v>282</v>
      </c>
      <c r="D313" s="92" t="s">
        <v>335</v>
      </c>
      <c r="E313" s="92"/>
      <c r="F313" s="12"/>
      <c r="G313" s="10">
        <f>G314+G317+G320</f>
        <v>2605</v>
      </c>
      <c r="H313" s="10">
        <f>H314+H317+H320</f>
        <v>2502</v>
      </c>
      <c r="I313" s="10">
        <f>I314+I317+I320</f>
        <v>2502</v>
      </c>
    </row>
    <row r="314" spans="2:9" ht="25.5">
      <c r="B314" s="27" t="s">
        <v>336</v>
      </c>
      <c r="C314" s="12" t="s">
        <v>282</v>
      </c>
      <c r="D314" s="12" t="s">
        <v>335</v>
      </c>
      <c r="E314" s="12" t="s">
        <v>604</v>
      </c>
      <c r="F314" s="12"/>
      <c r="G314" s="13">
        <f t="shared" ref="G314:I315" si="60">G315</f>
        <v>100</v>
      </c>
      <c r="H314" s="13">
        <f t="shared" si="60"/>
        <v>0</v>
      </c>
      <c r="I314" s="13">
        <f t="shared" si="60"/>
        <v>0</v>
      </c>
    </row>
    <row r="315" spans="2:9" ht="25.5">
      <c r="B315" s="28" t="s">
        <v>339</v>
      </c>
      <c r="C315" s="12" t="s">
        <v>282</v>
      </c>
      <c r="D315" s="12" t="s">
        <v>335</v>
      </c>
      <c r="E315" s="12" t="s">
        <v>605</v>
      </c>
      <c r="F315" s="12"/>
      <c r="G315" s="13">
        <f t="shared" si="60"/>
        <v>100</v>
      </c>
      <c r="H315" s="13">
        <f t="shared" si="60"/>
        <v>0</v>
      </c>
      <c r="I315" s="13">
        <f t="shared" si="60"/>
        <v>0</v>
      </c>
    </row>
    <row r="316" spans="2:9">
      <c r="B316" s="11" t="s">
        <v>43</v>
      </c>
      <c r="C316" s="12" t="s">
        <v>282</v>
      </c>
      <c r="D316" s="12" t="s">
        <v>335</v>
      </c>
      <c r="E316" s="12" t="s">
        <v>605</v>
      </c>
      <c r="F316" s="12" t="s">
        <v>26</v>
      </c>
      <c r="G316" s="13">
        <f>'Лист 1'!F463</f>
        <v>100</v>
      </c>
      <c r="H316" s="13">
        <f>'Лист 1'!G463</f>
        <v>0</v>
      </c>
      <c r="I316" s="13">
        <f>'Лист 1'!H463</f>
        <v>0</v>
      </c>
    </row>
    <row r="317" spans="2:9" ht="25.5">
      <c r="B317" s="11" t="s">
        <v>19</v>
      </c>
      <c r="C317" s="12" t="s">
        <v>282</v>
      </c>
      <c r="D317" s="12" t="s">
        <v>335</v>
      </c>
      <c r="E317" s="12" t="s">
        <v>528</v>
      </c>
      <c r="F317" s="12"/>
      <c r="G317" s="13">
        <f>G318+G319</f>
        <v>2503</v>
      </c>
      <c r="H317" s="13">
        <f>H318+H319</f>
        <v>2500</v>
      </c>
      <c r="I317" s="13">
        <f>I318+I319</f>
        <v>2500</v>
      </c>
    </row>
    <row r="318" spans="2:9" ht="38.25" customHeight="1">
      <c r="B318" s="11" t="s">
        <v>23</v>
      </c>
      <c r="C318" s="12" t="s">
        <v>282</v>
      </c>
      <c r="D318" s="12" t="s">
        <v>335</v>
      </c>
      <c r="E318" s="12" t="s">
        <v>527</v>
      </c>
      <c r="F318" s="12" t="s">
        <v>341</v>
      </c>
      <c r="G318" s="13">
        <f>'Лист 1'!F466+'Лист 1'!F469</f>
        <v>2450</v>
      </c>
      <c r="H318" s="13">
        <f>'Лист 1'!G466</f>
        <v>2450</v>
      </c>
      <c r="I318" s="13">
        <f>'Лист 1'!H466</f>
        <v>2450</v>
      </c>
    </row>
    <row r="319" spans="2:9">
      <c r="B319" s="11" t="s">
        <v>43</v>
      </c>
      <c r="C319" s="12" t="s">
        <v>282</v>
      </c>
      <c r="D319" s="12" t="s">
        <v>335</v>
      </c>
      <c r="E319" s="12" t="s">
        <v>527</v>
      </c>
      <c r="F319" s="12" t="s">
        <v>26</v>
      </c>
      <c r="G319" s="13">
        <f>'Лист 1'!F467</f>
        <v>53</v>
      </c>
      <c r="H319" s="13">
        <f>'Лист 1'!G467</f>
        <v>50</v>
      </c>
      <c r="I319" s="13">
        <f>'Лист 1'!H467</f>
        <v>50</v>
      </c>
    </row>
    <row r="320" spans="2:9">
      <c r="B320" s="11" t="s">
        <v>241</v>
      </c>
      <c r="C320" s="12" t="s">
        <v>282</v>
      </c>
      <c r="D320" s="12" t="s">
        <v>335</v>
      </c>
      <c r="E320" s="12" t="s">
        <v>529</v>
      </c>
      <c r="F320" s="12"/>
      <c r="G320" s="13">
        <f>G321</f>
        <v>2</v>
      </c>
      <c r="H320" s="13">
        <f>H321</f>
        <v>2</v>
      </c>
      <c r="I320" s="13">
        <f>I321</f>
        <v>2</v>
      </c>
    </row>
    <row r="321" spans="2:9">
      <c r="B321" s="11" t="s">
        <v>33</v>
      </c>
      <c r="C321" s="12" t="s">
        <v>282</v>
      </c>
      <c r="D321" s="12" t="s">
        <v>335</v>
      </c>
      <c r="E321" s="12" t="s">
        <v>530</v>
      </c>
      <c r="F321" s="12" t="s">
        <v>34</v>
      </c>
      <c r="G321" s="13">
        <f>'Лист 1'!F472</f>
        <v>2</v>
      </c>
      <c r="H321" s="13">
        <f>'Лист 1'!G472</f>
        <v>2</v>
      </c>
      <c r="I321" s="13">
        <f>'Лист 1'!H472</f>
        <v>2</v>
      </c>
    </row>
    <row r="322" spans="2:9">
      <c r="B322" s="9" t="s">
        <v>342</v>
      </c>
      <c r="C322" s="92" t="s">
        <v>282</v>
      </c>
      <c r="D322" s="92" t="s">
        <v>238</v>
      </c>
      <c r="E322" s="92"/>
      <c r="F322" s="92"/>
      <c r="G322" s="10">
        <f>G323+G326</f>
        <v>818.8</v>
      </c>
      <c r="H322" s="10">
        <f>H323+H326</f>
        <v>818.8</v>
      </c>
      <c r="I322" s="10">
        <f>I323+I326</f>
        <v>818.8</v>
      </c>
    </row>
    <row r="323" spans="2:9">
      <c r="B323" s="9" t="s">
        <v>244</v>
      </c>
      <c r="C323" s="92" t="s">
        <v>282</v>
      </c>
      <c r="D323" s="92" t="s">
        <v>245</v>
      </c>
      <c r="E323" s="92"/>
      <c r="F323" s="92"/>
      <c r="G323" s="10">
        <f t="shared" ref="G323:I324" si="61">G324</f>
        <v>818.8</v>
      </c>
      <c r="H323" s="10">
        <f t="shared" si="61"/>
        <v>818.8</v>
      </c>
      <c r="I323" s="10">
        <f t="shared" si="61"/>
        <v>818.8</v>
      </c>
    </row>
    <row r="324" spans="2:9">
      <c r="B324" s="11" t="s">
        <v>127</v>
      </c>
      <c r="C324" s="12" t="s">
        <v>282</v>
      </c>
      <c r="D324" s="12" t="s">
        <v>245</v>
      </c>
      <c r="E324" s="12" t="s">
        <v>530</v>
      </c>
      <c r="F324" s="12"/>
      <c r="G324" s="13">
        <f t="shared" si="61"/>
        <v>818.8</v>
      </c>
      <c r="H324" s="13">
        <f t="shared" si="61"/>
        <v>818.8</v>
      </c>
      <c r="I324" s="13">
        <f t="shared" si="61"/>
        <v>818.8</v>
      </c>
    </row>
    <row r="325" spans="2:9">
      <c r="B325" s="11" t="s">
        <v>248</v>
      </c>
      <c r="C325" s="12" t="s">
        <v>282</v>
      </c>
      <c r="D325" s="12" t="s">
        <v>245</v>
      </c>
      <c r="E325" s="12" t="s">
        <v>530</v>
      </c>
      <c r="F325" s="12" t="s">
        <v>64</v>
      </c>
      <c r="G325" s="13">
        <f>'Лист 1'!F477</f>
        <v>818.8</v>
      </c>
      <c r="H325" s="13">
        <f>'Лист 1'!G477</f>
        <v>818.8</v>
      </c>
      <c r="I325" s="13">
        <f>'Лист 1'!H477</f>
        <v>818.8</v>
      </c>
    </row>
    <row r="326" spans="2:9" hidden="1">
      <c r="B326" s="9" t="s">
        <v>249</v>
      </c>
      <c r="C326" s="92" t="s">
        <v>282</v>
      </c>
      <c r="D326" s="92" t="s">
        <v>250</v>
      </c>
      <c r="E326" s="12"/>
      <c r="F326" s="12"/>
      <c r="G326" s="10">
        <f t="shared" ref="G326:I327" si="62">G327</f>
        <v>0</v>
      </c>
      <c r="H326" s="10">
        <f t="shared" si="62"/>
        <v>0</v>
      </c>
      <c r="I326" s="10">
        <f t="shared" si="62"/>
        <v>0</v>
      </c>
    </row>
    <row r="327" spans="2:9" s="40" customFormat="1" ht="25.5" hidden="1">
      <c r="B327" s="27" t="s">
        <v>345</v>
      </c>
      <c r="C327" s="12" t="s">
        <v>282</v>
      </c>
      <c r="D327" s="12" t="s">
        <v>250</v>
      </c>
      <c r="E327" s="12" t="s">
        <v>607</v>
      </c>
      <c r="F327" s="12"/>
      <c r="G327" s="13">
        <f t="shared" si="62"/>
        <v>0</v>
      </c>
      <c r="H327" s="13">
        <f t="shared" si="62"/>
        <v>0</v>
      </c>
      <c r="I327" s="13">
        <f t="shared" si="62"/>
        <v>0</v>
      </c>
    </row>
    <row r="328" spans="2:9" ht="25.5" hidden="1">
      <c r="B328" s="11" t="s">
        <v>347</v>
      </c>
      <c r="C328" s="12" t="s">
        <v>282</v>
      </c>
      <c r="D328" s="12" t="s">
        <v>250</v>
      </c>
      <c r="E328" s="12" t="s">
        <v>608</v>
      </c>
      <c r="F328" s="12"/>
      <c r="G328" s="13">
        <f>G329</f>
        <v>0</v>
      </c>
      <c r="H328" s="13">
        <f>H329</f>
        <v>0</v>
      </c>
      <c r="I328" s="13">
        <f>I329</f>
        <v>0</v>
      </c>
    </row>
    <row r="329" spans="2:9" hidden="1">
      <c r="B329" s="11" t="s">
        <v>606</v>
      </c>
      <c r="C329" s="12" t="s">
        <v>282</v>
      </c>
      <c r="D329" s="12" t="s">
        <v>250</v>
      </c>
      <c r="E329" s="12" t="s">
        <v>608</v>
      </c>
      <c r="F329" s="12" t="s">
        <v>64</v>
      </c>
      <c r="G329" s="13">
        <f>'Лист 1'!F482+'Лист 1'!F483</f>
        <v>0</v>
      </c>
      <c r="H329" s="13">
        <f>'Лист 1'!G482+'Лист 1'!G483</f>
        <v>0</v>
      </c>
      <c r="I329" s="13">
        <f>'Лист 1'!H482+'Лист 1'!H483</f>
        <v>0</v>
      </c>
    </row>
    <row r="330" spans="2:9">
      <c r="B330" s="9" t="s">
        <v>254</v>
      </c>
      <c r="C330" s="92" t="s">
        <v>282</v>
      </c>
      <c r="D330" s="92" t="s">
        <v>255</v>
      </c>
      <c r="E330" s="12"/>
      <c r="F330" s="12"/>
      <c r="G330" s="10">
        <f t="shared" ref="G330:I331" si="63">G331</f>
        <v>400</v>
      </c>
      <c r="H330" s="10">
        <f t="shared" si="63"/>
        <v>369.2</v>
      </c>
      <c r="I330" s="10">
        <f t="shared" si="63"/>
        <v>369.2</v>
      </c>
    </row>
    <row r="331" spans="2:9">
      <c r="B331" s="9" t="s">
        <v>256</v>
      </c>
      <c r="C331" s="92" t="s">
        <v>282</v>
      </c>
      <c r="D331" s="92" t="s">
        <v>257</v>
      </c>
      <c r="E331" s="12"/>
      <c r="F331" s="12"/>
      <c r="G331" s="10">
        <f t="shared" si="63"/>
        <v>400</v>
      </c>
      <c r="H331" s="10">
        <f t="shared" si="63"/>
        <v>369.2</v>
      </c>
      <c r="I331" s="10">
        <f t="shared" si="63"/>
        <v>369.2</v>
      </c>
    </row>
    <row r="332" spans="2:9" s="40" customFormat="1" ht="25.5">
      <c r="B332" s="27" t="s">
        <v>925</v>
      </c>
      <c r="C332" s="12" t="s">
        <v>282</v>
      </c>
      <c r="D332" s="12" t="s">
        <v>257</v>
      </c>
      <c r="E332" s="12" t="s">
        <v>609</v>
      </c>
      <c r="F332" s="12"/>
      <c r="G332" s="13">
        <f>G333+G336+G338</f>
        <v>400</v>
      </c>
      <c r="H332" s="13">
        <f>H333+H336+H338</f>
        <v>369.2</v>
      </c>
      <c r="I332" s="13">
        <f>I333+I336+I338</f>
        <v>369.2</v>
      </c>
    </row>
    <row r="333" spans="2:9" ht="25.5">
      <c r="B333" s="11" t="s">
        <v>355</v>
      </c>
      <c r="C333" s="12" t="s">
        <v>282</v>
      </c>
      <c r="D333" s="12" t="s">
        <v>257</v>
      </c>
      <c r="E333" s="12" t="s">
        <v>610</v>
      </c>
      <c r="F333" s="12"/>
      <c r="G333" s="13">
        <f>G334+G335</f>
        <v>289.2</v>
      </c>
      <c r="H333" s="13">
        <f>H334+H335</f>
        <v>289.2</v>
      </c>
      <c r="I333" s="13">
        <f>I334+I335</f>
        <v>289.2</v>
      </c>
    </row>
    <row r="334" spans="2:9" ht="51">
      <c r="B334" s="11" t="s">
        <v>23</v>
      </c>
      <c r="C334" s="12" t="s">
        <v>282</v>
      </c>
      <c r="D334" s="12" t="s">
        <v>257</v>
      </c>
      <c r="E334" s="12" t="s">
        <v>610</v>
      </c>
      <c r="F334" s="12" t="s">
        <v>24</v>
      </c>
      <c r="G334" s="13">
        <f>'Лист 1'!F489</f>
        <v>219.2</v>
      </c>
      <c r="H334" s="13">
        <f>'Лист 1'!G489</f>
        <v>219.2</v>
      </c>
      <c r="I334" s="13">
        <f>'Лист 1'!H489</f>
        <v>219.2</v>
      </c>
    </row>
    <row r="335" spans="2:9">
      <c r="B335" s="11" t="s">
        <v>43</v>
      </c>
      <c r="C335" s="12" t="s">
        <v>282</v>
      </c>
      <c r="D335" s="12" t="s">
        <v>257</v>
      </c>
      <c r="E335" s="12" t="s">
        <v>610</v>
      </c>
      <c r="F335" s="12" t="s">
        <v>26</v>
      </c>
      <c r="G335" s="13">
        <f>'Лист 1'!F490</f>
        <v>70</v>
      </c>
      <c r="H335" s="13">
        <f>'Лист 1'!G490</f>
        <v>70</v>
      </c>
      <c r="I335" s="13">
        <f>'Лист 1'!H490</f>
        <v>70</v>
      </c>
    </row>
    <row r="336" spans="2:9" ht="25.5">
      <c r="B336" s="11" t="s">
        <v>357</v>
      </c>
      <c r="C336" s="12" t="s">
        <v>282</v>
      </c>
      <c r="D336" s="12" t="s">
        <v>257</v>
      </c>
      <c r="E336" s="12" t="s">
        <v>611</v>
      </c>
      <c r="F336" s="12"/>
      <c r="G336" s="13">
        <f>G337</f>
        <v>30</v>
      </c>
      <c r="H336" s="13">
        <f>H337</f>
        <v>30</v>
      </c>
      <c r="I336" s="13">
        <f>I337</f>
        <v>30</v>
      </c>
    </row>
    <row r="337" spans="2:9">
      <c r="B337" s="11" t="s">
        <v>43</v>
      </c>
      <c r="C337" s="12" t="s">
        <v>282</v>
      </c>
      <c r="D337" s="12" t="s">
        <v>257</v>
      </c>
      <c r="E337" s="12" t="s">
        <v>611</v>
      </c>
      <c r="F337" s="12" t="s">
        <v>26</v>
      </c>
      <c r="G337" s="13">
        <f>'Лист 1'!F492</f>
        <v>30</v>
      </c>
      <c r="H337" s="13">
        <f>'Лист 1'!G492</f>
        <v>30</v>
      </c>
      <c r="I337" s="13">
        <f>'Лист 1'!H492</f>
        <v>30</v>
      </c>
    </row>
    <row r="338" spans="2:9" ht="25.5">
      <c r="B338" s="11" t="s">
        <v>359</v>
      </c>
      <c r="C338" s="12" t="s">
        <v>282</v>
      </c>
      <c r="D338" s="12" t="s">
        <v>257</v>
      </c>
      <c r="E338" s="12" t="s">
        <v>612</v>
      </c>
      <c r="F338" s="12"/>
      <c r="G338" s="13">
        <f>G339</f>
        <v>80.8</v>
      </c>
      <c r="H338" s="13">
        <f>H339</f>
        <v>50</v>
      </c>
      <c r="I338" s="13">
        <f>I339</f>
        <v>50</v>
      </c>
    </row>
    <row r="339" spans="2:9">
      <c r="B339" s="11" t="s">
        <v>43</v>
      </c>
      <c r="C339" s="12" t="s">
        <v>282</v>
      </c>
      <c r="D339" s="12" t="s">
        <v>257</v>
      </c>
      <c r="E339" s="12" t="s">
        <v>612</v>
      </c>
      <c r="F339" s="12" t="s">
        <v>26</v>
      </c>
      <c r="G339" s="13">
        <f>'Лист 1'!F494</f>
        <v>80.8</v>
      </c>
      <c r="H339" s="13">
        <f>'Лист 1'!G494</f>
        <v>50</v>
      </c>
      <c r="I339" s="13">
        <f>'Лист 1'!H494</f>
        <v>50</v>
      </c>
    </row>
    <row r="340" spans="2:9" ht="38.25">
      <c r="B340" s="9" t="s">
        <v>361</v>
      </c>
      <c r="C340" s="92" t="s">
        <v>362</v>
      </c>
      <c r="D340" s="12"/>
      <c r="E340" s="12"/>
      <c r="F340" s="12"/>
      <c r="G340" s="10">
        <f>G341+G467</f>
        <v>340686.5</v>
      </c>
      <c r="H340" s="10">
        <f>H341+H467</f>
        <v>293799.7</v>
      </c>
      <c r="I340" s="10">
        <f>I341+I467</f>
        <v>298022.10000000003</v>
      </c>
    </row>
    <row r="341" spans="2:9">
      <c r="B341" s="9" t="s">
        <v>222</v>
      </c>
      <c r="C341" s="92" t="s">
        <v>362</v>
      </c>
      <c r="D341" s="92" t="s">
        <v>223</v>
      </c>
      <c r="E341" s="12"/>
      <c r="F341" s="12"/>
      <c r="G341" s="10">
        <f>G342+G374+G435+G447+G453</f>
        <v>326749.09999999998</v>
      </c>
      <c r="H341" s="10">
        <f>H342+H374+H435+H447+H453</f>
        <v>279862.3</v>
      </c>
      <c r="I341" s="10">
        <f>I342+I374+I435+I447+I453</f>
        <v>284084.7</v>
      </c>
    </row>
    <row r="342" spans="2:9">
      <c r="B342" s="9" t="s">
        <v>363</v>
      </c>
      <c r="C342" s="92" t="s">
        <v>362</v>
      </c>
      <c r="D342" s="92" t="s">
        <v>364</v>
      </c>
      <c r="E342" s="92" t="s">
        <v>14</v>
      </c>
      <c r="F342" s="12" t="s">
        <v>14</v>
      </c>
      <c r="G342" s="10">
        <f>G343+G356+G359+G368</f>
        <v>58735.299999999996</v>
      </c>
      <c r="H342" s="10">
        <f>H343+H356+H359+H368</f>
        <v>56215.1</v>
      </c>
      <c r="I342" s="10">
        <f>I343+I356+I359+I368</f>
        <v>56014.499999999993</v>
      </c>
    </row>
    <row r="343" spans="2:9" ht="38.25" customHeight="1">
      <c r="B343" s="22" t="s">
        <v>841</v>
      </c>
      <c r="C343" s="12" t="s">
        <v>362</v>
      </c>
      <c r="D343" s="12" t="s">
        <v>364</v>
      </c>
      <c r="E343" s="12" t="s">
        <v>733</v>
      </c>
      <c r="F343" s="12"/>
      <c r="G343" s="13">
        <f>G344+G346+G348+G350+G352+G354</f>
        <v>9</v>
      </c>
      <c r="H343" s="13">
        <f>H344+H346+H348+H350+H352+H354</f>
        <v>160</v>
      </c>
      <c r="I343" s="13">
        <f>I344+I346+I348+I350+I352+I354</f>
        <v>0</v>
      </c>
    </row>
    <row r="344" spans="2:9">
      <c r="B344" s="22" t="s">
        <v>94</v>
      </c>
      <c r="C344" s="12" t="s">
        <v>362</v>
      </c>
      <c r="D344" s="12" t="s">
        <v>364</v>
      </c>
      <c r="E344" s="12" t="s">
        <v>537</v>
      </c>
      <c r="F344" s="12"/>
      <c r="G344" s="13">
        <f>G345</f>
        <v>0</v>
      </c>
      <c r="H344" s="13">
        <f>H345</f>
        <v>100</v>
      </c>
      <c r="I344" s="13">
        <f>I345</f>
        <v>0</v>
      </c>
    </row>
    <row r="345" spans="2:9">
      <c r="B345" s="11" t="s">
        <v>43</v>
      </c>
      <c r="C345" s="12" t="s">
        <v>362</v>
      </c>
      <c r="D345" s="12" t="s">
        <v>364</v>
      </c>
      <c r="E345" s="12" t="s">
        <v>537</v>
      </c>
      <c r="F345" s="12" t="s">
        <v>26</v>
      </c>
      <c r="G345" s="13">
        <f>'Лист 1'!F501</f>
        <v>0</v>
      </c>
      <c r="H345" s="13">
        <f>'Лист 1'!G501</f>
        <v>100</v>
      </c>
      <c r="I345" s="13">
        <f>'Лист 1'!H501</f>
        <v>0</v>
      </c>
    </row>
    <row r="346" spans="2:9">
      <c r="B346" s="22" t="s">
        <v>95</v>
      </c>
      <c r="C346" s="12" t="s">
        <v>362</v>
      </c>
      <c r="D346" s="12" t="s">
        <v>364</v>
      </c>
      <c r="E346" s="12" t="s">
        <v>538</v>
      </c>
      <c r="F346" s="12"/>
      <c r="G346" s="13">
        <f>G347</f>
        <v>9</v>
      </c>
      <c r="H346" s="13">
        <f>H347</f>
        <v>0</v>
      </c>
      <c r="I346" s="13">
        <f>I347</f>
        <v>0</v>
      </c>
    </row>
    <row r="347" spans="2:9">
      <c r="B347" s="11" t="s">
        <v>43</v>
      </c>
      <c r="C347" s="12" t="s">
        <v>362</v>
      </c>
      <c r="D347" s="12" t="s">
        <v>364</v>
      </c>
      <c r="E347" s="12" t="s">
        <v>538</v>
      </c>
      <c r="F347" s="12" t="s">
        <v>26</v>
      </c>
      <c r="G347" s="13">
        <f>'Лист 1'!F504</f>
        <v>9</v>
      </c>
      <c r="H347" s="13">
        <f>'Лист 1'!G504</f>
        <v>0</v>
      </c>
      <c r="I347" s="13">
        <f>'Лист 1'!H504</f>
        <v>0</v>
      </c>
    </row>
    <row r="348" spans="2:9" ht="12.75" customHeight="1">
      <c r="B348" s="22" t="s">
        <v>96</v>
      </c>
      <c r="C348" s="12" t="s">
        <v>362</v>
      </c>
      <c r="D348" s="12" t="s">
        <v>364</v>
      </c>
      <c r="E348" s="12" t="s">
        <v>539</v>
      </c>
      <c r="F348" s="12"/>
      <c r="G348" s="13">
        <f>G349</f>
        <v>0</v>
      </c>
      <c r="H348" s="13">
        <f>H349</f>
        <v>50</v>
      </c>
      <c r="I348" s="13">
        <f>I349</f>
        <v>0</v>
      </c>
    </row>
    <row r="349" spans="2:9">
      <c r="B349" s="11" t="s">
        <v>43</v>
      </c>
      <c r="C349" s="12" t="s">
        <v>362</v>
      </c>
      <c r="D349" s="12" t="s">
        <v>364</v>
      </c>
      <c r="E349" s="12" t="s">
        <v>539</v>
      </c>
      <c r="F349" s="12" t="s">
        <v>26</v>
      </c>
      <c r="G349" s="13">
        <f>'Лист 1'!F507</f>
        <v>0</v>
      </c>
      <c r="H349" s="13">
        <f>'Лист 1'!G507</f>
        <v>50</v>
      </c>
      <c r="I349" s="13">
        <f>'Лист 1'!H507</f>
        <v>0</v>
      </c>
    </row>
    <row r="350" spans="2:9">
      <c r="B350" s="22" t="s">
        <v>707</v>
      </c>
      <c r="C350" s="12" t="s">
        <v>362</v>
      </c>
      <c r="D350" s="12" t="s">
        <v>364</v>
      </c>
      <c r="E350" s="12" t="s">
        <v>734</v>
      </c>
      <c r="F350" s="12"/>
      <c r="G350" s="13">
        <f>G351</f>
        <v>0</v>
      </c>
      <c r="H350" s="13">
        <f>H351</f>
        <v>10</v>
      </c>
      <c r="I350" s="13">
        <f>I351</f>
        <v>0</v>
      </c>
    </row>
    <row r="351" spans="2:9">
      <c r="B351" s="11" t="s">
        <v>43</v>
      </c>
      <c r="C351" s="12" t="s">
        <v>362</v>
      </c>
      <c r="D351" s="12" t="s">
        <v>364</v>
      </c>
      <c r="E351" s="12" t="s">
        <v>734</v>
      </c>
      <c r="F351" s="12" t="s">
        <v>26</v>
      </c>
      <c r="G351" s="13">
        <f>'Лист 1'!F510</f>
        <v>0</v>
      </c>
      <c r="H351" s="13">
        <f>'Лист 1'!G510</f>
        <v>10</v>
      </c>
      <c r="I351" s="13">
        <f>'Лист 1'!H510</f>
        <v>0</v>
      </c>
    </row>
    <row r="352" spans="2:9" ht="25.5" hidden="1">
      <c r="B352" s="22" t="s">
        <v>708</v>
      </c>
      <c r="C352" s="12" t="s">
        <v>362</v>
      </c>
      <c r="D352" s="12" t="s">
        <v>364</v>
      </c>
      <c r="E352" s="12" t="s">
        <v>735</v>
      </c>
      <c r="F352" s="12"/>
      <c r="G352" s="13">
        <f>G353</f>
        <v>0</v>
      </c>
      <c r="H352" s="13">
        <f>H353</f>
        <v>0</v>
      </c>
      <c r="I352" s="13">
        <f>I353</f>
        <v>0</v>
      </c>
    </row>
    <row r="353" spans="2:9" hidden="1">
      <c r="B353" s="11" t="s">
        <v>43</v>
      </c>
      <c r="C353" s="12" t="s">
        <v>362</v>
      </c>
      <c r="D353" s="12" t="s">
        <v>364</v>
      </c>
      <c r="E353" s="12" t="s">
        <v>735</v>
      </c>
      <c r="F353" s="12" t="s">
        <v>26</v>
      </c>
      <c r="G353" s="13">
        <f>'Лист 1'!F513</f>
        <v>0</v>
      </c>
      <c r="H353" s="13">
        <f>'Лист 1'!G513</f>
        <v>0</v>
      </c>
      <c r="I353" s="13">
        <f>'Лист 1'!H513</f>
        <v>0</v>
      </c>
    </row>
    <row r="354" spans="2:9">
      <c r="B354" s="22" t="s">
        <v>709</v>
      </c>
      <c r="C354" s="12" t="s">
        <v>362</v>
      </c>
      <c r="D354" s="12" t="s">
        <v>364</v>
      </c>
      <c r="E354" s="12" t="s">
        <v>736</v>
      </c>
      <c r="F354" s="12"/>
      <c r="G354" s="13">
        <f>G355</f>
        <v>0</v>
      </c>
      <c r="H354" s="13">
        <f>H355</f>
        <v>0</v>
      </c>
      <c r="I354" s="13">
        <f>I355</f>
        <v>0</v>
      </c>
    </row>
    <row r="355" spans="2:9">
      <c r="B355" s="11" t="s">
        <v>43</v>
      </c>
      <c r="C355" s="12" t="s">
        <v>362</v>
      </c>
      <c r="D355" s="12" t="s">
        <v>364</v>
      </c>
      <c r="E355" s="12" t="s">
        <v>736</v>
      </c>
      <c r="F355" s="12" t="s">
        <v>26</v>
      </c>
      <c r="G355" s="13">
        <f>'Лист 1'!F516</f>
        <v>0</v>
      </c>
      <c r="H355" s="13">
        <f>'Лист 1'!G516</f>
        <v>0</v>
      </c>
      <c r="I355" s="13">
        <f>'Лист 1'!H516</f>
        <v>0</v>
      </c>
    </row>
    <row r="356" spans="2:9" ht="38.25" hidden="1">
      <c r="B356" s="22" t="s">
        <v>959</v>
      </c>
      <c r="C356" s="12" t="s">
        <v>362</v>
      </c>
      <c r="D356" s="12" t="s">
        <v>364</v>
      </c>
      <c r="E356" s="12" t="s">
        <v>613</v>
      </c>
      <c r="F356" s="12"/>
      <c r="G356" s="13">
        <f>+G357</f>
        <v>0</v>
      </c>
      <c r="H356" s="13">
        <f>+H357</f>
        <v>0</v>
      </c>
      <c r="I356" s="13">
        <f>+I357</f>
        <v>0</v>
      </c>
    </row>
    <row r="357" spans="2:9" hidden="1">
      <c r="B357" s="11" t="s">
        <v>367</v>
      </c>
      <c r="C357" s="12" t="s">
        <v>362</v>
      </c>
      <c r="D357" s="12" t="s">
        <v>364</v>
      </c>
      <c r="E357" s="12" t="s">
        <v>614</v>
      </c>
      <c r="F357" s="12"/>
      <c r="G357" s="13">
        <f>G358</f>
        <v>0</v>
      </c>
      <c r="H357" s="13">
        <f>H358</f>
        <v>0</v>
      </c>
      <c r="I357" s="13">
        <f>I358</f>
        <v>0</v>
      </c>
    </row>
    <row r="358" spans="2:9" hidden="1">
      <c r="B358" s="11" t="s">
        <v>370</v>
      </c>
      <c r="C358" s="12" t="s">
        <v>362</v>
      </c>
      <c r="D358" s="12" t="s">
        <v>364</v>
      </c>
      <c r="E358" s="12" t="s">
        <v>614</v>
      </c>
      <c r="F358" s="12" t="s">
        <v>26</v>
      </c>
      <c r="G358" s="13">
        <f>'Лист 1'!F525+'Лист 1'!F526+'Лист 1'!F520+'Лист 1'!F522+'Лист 1'!F523</f>
        <v>0</v>
      </c>
      <c r="H358" s="13">
        <f>'Лист 1'!G525+'Лист 1'!G526+'Лист 1'!G520+'Лист 1'!G522+'Лист 1'!G523</f>
        <v>0</v>
      </c>
      <c r="I358" s="13">
        <f>'Лист 1'!H525+'Лист 1'!H526+'Лист 1'!H520+'Лист 1'!H522+'Лист 1'!H523</f>
        <v>0</v>
      </c>
    </row>
    <row r="359" spans="2:9" s="40" customFormat="1" ht="38.25">
      <c r="B359" s="22" t="s">
        <v>927</v>
      </c>
      <c r="C359" s="12" t="s">
        <v>362</v>
      </c>
      <c r="D359" s="12" t="s">
        <v>364</v>
      </c>
      <c r="E359" s="12" t="s">
        <v>615</v>
      </c>
      <c r="F359" s="12"/>
      <c r="G359" s="13">
        <f>G360+G363+G365</f>
        <v>155.6</v>
      </c>
      <c r="H359" s="13">
        <f>H360+H363+H365</f>
        <v>155.6</v>
      </c>
      <c r="I359" s="13">
        <f>I360+I363+I365</f>
        <v>155.6</v>
      </c>
    </row>
    <row r="360" spans="2:9" ht="38.25">
      <c r="B360" s="11" t="s">
        <v>373</v>
      </c>
      <c r="C360" s="12" t="s">
        <v>362</v>
      </c>
      <c r="D360" s="12" t="s">
        <v>364</v>
      </c>
      <c r="E360" s="12" t="s">
        <v>616</v>
      </c>
      <c r="F360" s="12"/>
      <c r="G360" s="13">
        <f>G361+G362</f>
        <v>97.2</v>
      </c>
      <c r="H360" s="13">
        <f>H361+H362</f>
        <v>97.2</v>
      </c>
      <c r="I360" s="13">
        <f>I361+I362</f>
        <v>97.2</v>
      </c>
    </row>
    <row r="361" spans="2:9" ht="38.25" customHeight="1">
      <c r="B361" s="11" t="s">
        <v>23</v>
      </c>
      <c r="C361" s="12" t="s">
        <v>362</v>
      </c>
      <c r="D361" s="12" t="s">
        <v>364</v>
      </c>
      <c r="E361" s="12" t="s">
        <v>617</v>
      </c>
      <c r="F361" s="12" t="s">
        <v>24</v>
      </c>
      <c r="G361" s="13">
        <f>'Лист 1'!F530</f>
        <v>84</v>
      </c>
      <c r="H361" s="13">
        <f>'Лист 1'!G530</f>
        <v>84</v>
      </c>
      <c r="I361" s="13">
        <f>'Лист 1'!H530</f>
        <v>84</v>
      </c>
    </row>
    <row r="362" spans="2:9" ht="25.5">
      <c r="B362" s="11" t="s">
        <v>71</v>
      </c>
      <c r="C362" s="12" t="s">
        <v>362</v>
      </c>
      <c r="D362" s="12" t="s">
        <v>364</v>
      </c>
      <c r="E362" s="12" t="s">
        <v>617</v>
      </c>
      <c r="F362" s="12" t="s">
        <v>72</v>
      </c>
      <c r="G362" s="13">
        <f>'Лист 1'!F531</f>
        <v>13.2</v>
      </c>
      <c r="H362" s="13">
        <f>'Лист 1'!G531</f>
        <v>13.2</v>
      </c>
      <c r="I362" s="13">
        <f>'Лист 1'!H531</f>
        <v>13.2</v>
      </c>
    </row>
    <row r="363" spans="2:9" ht="25.5">
      <c r="B363" s="11" t="s">
        <v>377</v>
      </c>
      <c r="C363" s="12" t="s">
        <v>362</v>
      </c>
      <c r="D363" s="12" t="s">
        <v>364</v>
      </c>
      <c r="E363" s="12" t="s">
        <v>618</v>
      </c>
      <c r="F363" s="12"/>
      <c r="G363" s="13">
        <f>G364</f>
        <v>3</v>
      </c>
      <c r="H363" s="13">
        <f>H364</f>
        <v>3</v>
      </c>
      <c r="I363" s="13">
        <f>I364</f>
        <v>3</v>
      </c>
    </row>
    <row r="364" spans="2:9">
      <c r="B364" s="11" t="s">
        <v>43</v>
      </c>
      <c r="C364" s="12" t="s">
        <v>362</v>
      </c>
      <c r="D364" s="12" t="s">
        <v>364</v>
      </c>
      <c r="E364" s="12" t="s">
        <v>618</v>
      </c>
      <c r="F364" s="12" t="s">
        <v>26</v>
      </c>
      <c r="G364" s="13">
        <f>'Лист 1'!F534</f>
        <v>3</v>
      </c>
      <c r="H364" s="13">
        <f>'Лист 1'!G534</f>
        <v>3</v>
      </c>
      <c r="I364" s="13">
        <f>'Лист 1'!H534</f>
        <v>3</v>
      </c>
    </row>
    <row r="365" spans="2:9" ht="25.5">
      <c r="B365" s="11" t="s">
        <v>380</v>
      </c>
      <c r="C365" s="12" t="s">
        <v>362</v>
      </c>
      <c r="D365" s="12" t="s">
        <v>364</v>
      </c>
      <c r="E365" s="12" t="s">
        <v>619</v>
      </c>
      <c r="F365" s="12"/>
      <c r="G365" s="13">
        <f>G366+G367</f>
        <v>55.4</v>
      </c>
      <c r="H365" s="13">
        <f>H366+H367</f>
        <v>55.4</v>
      </c>
      <c r="I365" s="13">
        <f>I366+I367</f>
        <v>55.4</v>
      </c>
    </row>
    <row r="366" spans="2:9">
      <c r="B366" s="11" t="s">
        <v>43</v>
      </c>
      <c r="C366" s="12" t="s">
        <v>362</v>
      </c>
      <c r="D366" s="12" t="s">
        <v>364</v>
      </c>
      <c r="E366" s="12" t="s">
        <v>619</v>
      </c>
      <c r="F366" s="12" t="s">
        <v>26</v>
      </c>
      <c r="G366" s="13">
        <f>'Лист 1'!F537+'Лист 1'!F540</f>
        <v>51.9</v>
      </c>
      <c r="H366" s="13">
        <f>'Лист 1'!G537+'Лист 1'!G540</f>
        <v>51.9</v>
      </c>
      <c r="I366" s="13">
        <f>'Лист 1'!H537+'Лист 1'!H540</f>
        <v>51.9</v>
      </c>
    </row>
    <row r="367" spans="2:9" ht="25.5">
      <c r="B367" s="11" t="s">
        <v>71</v>
      </c>
      <c r="C367" s="12" t="s">
        <v>362</v>
      </c>
      <c r="D367" s="12" t="s">
        <v>364</v>
      </c>
      <c r="E367" s="12" t="s">
        <v>619</v>
      </c>
      <c r="F367" s="12" t="s">
        <v>72</v>
      </c>
      <c r="G367" s="13">
        <f>'Лист 1'!F538+'Лист 1'!F541</f>
        <v>3.5</v>
      </c>
      <c r="H367" s="13">
        <f>'Лист 1'!G538+'Лист 1'!G541</f>
        <v>3.5</v>
      </c>
      <c r="I367" s="13">
        <f>'Лист 1'!H538+'Лист 1'!H541</f>
        <v>3.5</v>
      </c>
    </row>
    <row r="368" spans="2:9">
      <c r="B368" s="11" t="s">
        <v>241</v>
      </c>
      <c r="C368" s="12" t="s">
        <v>362</v>
      </c>
      <c r="D368" s="12" t="s">
        <v>364</v>
      </c>
      <c r="E368" s="12" t="s">
        <v>530</v>
      </c>
      <c r="F368" s="12"/>
      <c r="G368" s="13">
        <f>G369+G370+G371+G372+G373</f>
        <v>58570.7</v>
      </c>
      <c r="H368" s="13">
        <f>H369+H370+H371+H372+H373</f>
        <v>55899.5</v>
      </c>
      <c r="I368" s="13">
        <f>I369+I370+I371+I372+I373</f>
        <v>55858.899999999994</v>
      </c>
    </row>
    <row r="369" spans="2:9" ht="38.25" customHeight="1">
      <c r="B369" s="11" t="s">
        <v>23</v>
      </c>
      <c r="C369" s="12" t="s">
        <v>362</v>
      </c>
      <c r="D369" s="12" t="s">
        <v>364</v>
      </c>
      <c r="E369" s="12" t="s">
        <v>530</v>
      </c>
      <c r="F369" s="12" t="s">
        <v>24</v>
      </c>
      <c r="G369" s="13">
        <f>'Лист 1'!F544+'Лист 1'!F559+'Лист 1'!F562+'Лист 1'!F566+'Лист 1'!F568+'Лист 1'!F575+'Лист 1'!F578</f>
        <v>41306</v>
      </c>
      <c r="H369" s="13">
        <f>'Лист 1'!G544+'Лист 1'!G559+'Лист 1'!G562+'Лист 1'!G566+'Лист 1'!G568+'Лист 1'!G575+'Лист 1'!G578</f>
        <v>40778.299999999996</v>
      </c>
      <c r="I369" s="13">
        <f>'Лист 1'!H544+'Лист 1'!H559+'Лист 1'!H562+'Лист 1'!H566+'Лист 1'!H568+'Лист 1'!H575+'Лист 1'!H578</f>
        <v>40778.299999999996</v>
      </c>
    </row>
    <row r="370" spans="2:9">
      <c r="B370" s="11" t="s">
        <v>43</v>
      </c>
      <c r="C370" s="12" t="s">
        <v>362</v>
      </c>
      <c r="D370" s="12" t="s">
        <v>364</v>
      </c>
      <c r="E370" s="12" t="s">
        <v>530</v>
      </c>
      <c r="F370" s="12" t="s">
        <v>26</v>
      </c>
      <c r="G370" s="13">
        <f>'Лист 1'!F545+'Лист 1'!F548+'Лист 1'!F550+'Лист 1'!F552+'Лист 1'!F554+'Лист 1'!F564+'Лист 1'!F569+'Лист 1'!F572++'Лист 1'!F581+'Лист 1'!F584+'Лист 1'!F588</f>
        <v>10737.9</v>
      </c>
      <c r="H370" s="13">
        <f>'Лист 1'!G545+'Лист 1'!G548+'Лист 1'!G550+'Лист 1'!G552+'Лист 1'!G554+'Лист 1'!G564+'Лист 1'!G569+'Лист 1'!G572+'Лист 1'!G581+'Лист 1'!G584+'Лист 1'!G588</f>
        <v>8585.4</v>
      </c>
      <c r="I370" s="13">
        <f>'Лист 1'!H545+'Лист 1'!H548+'Лист 1'!H550+'Лист 1'!H552+'Лист 1'!H554+'Лист 1'!H564+'Лист 1'!H569+'Лист 1'!H572+'Лист 1'!H581+'Лист 1'!H584+'Лист 1'!H588</f>
        <v>8544.7999999999993</v>
      </c>
    </row>
    <row r="371" spans="2:9" ht="25.5" hidden="1">
      <c r="B371" s="11" t="s">
        <v>385</v>
      </c>
      <c r="C371" s="12" t="s">
        <v>362</v>
      </c>
      <c r="D371" s="12" t="s">
        <v>364</v>
      </c>
      <c r="E371" s="12" t="s">
        <v>530</v>
      </c>
      <c r="F371" s="12" t="s">
        <v>64</v>
      </c>
      <c r="G371" s="13">
        <f>'Лист 1'!F546+'Лист 1'!F560</f>
        <v>0</v>
      </c>
      <c r="H371" s="13">
        <f>'Лист 1'!G546+'Лист 1'!G560</f>
        <v>0</v>
      </c>
      <c r="I371" s="13">
        <f>'Лист 1'!H546+'Лист 1'!H560</f>
        <v>0</v>
      </c>
    </row>
    <row r="372" spans="2:9" ht="25.5">
      <c r="B372" s="11" t="s">
        <v>71</v>
      </c>
      <c r="C372" s="12" t="s">
        <v>362</v>
      </c>
      <c r="D372" s="12" t="s">
        <v>364</v>
      </c>
      <c r="E372" s="12" t="s">
        <v>530</v>
      </c>
      <c r="F372" s="12" t="s">
        <v>72</v>
      </c>
      <c r="G372" s="13">
        <f>'Лист 1'!F556+'Лист 1'!F570+'Лист 1'!F576+'Лист 1'!F579+'Лист 1'!F582+'Лист 1'!F589</f>
        <v>4601.7999999999993</v>
      </c>
      <c r="H372" s="13">
        <f>'Лист 1'!G556+'Лист 1'!G570+'Лист 1'!G576+'Лист 1'!G579+'Лист 1'!G582+'Лист 1'!G589</f>
        <v>4610.7999999999993</v>
      </c>
      <c r="I372" s="13">
        <f>'Лист 1'!H556+'Лист 1'!H570+'Лист 1'!H576+'Лист 1'!H579+'Лист 1'!H582+'Лист 1'!H589</f>
        <v>4610.7999999999993</v>
      </c>
    </row>
    <row r="373" spans="2:9">
      <c r="B373" s="11" t="s">
        <v>33</v>
      </c>
      <c r="C373" s="12" t="s">
        <v>362</v>
      </c>
      <c r="D373" s="12" t="s">
        <v>364</v>
      </c>
      <c r="E373" s="12" t="s">
        <v>530</v>
      </c>
      <c r="F373" s="12" t="s">
        <v>414</v>
      </c>
      <c r="G373" s="13">
        <f>'Лист 1'!F586+'Лист 1'!F591</f>
        <v>1925</v>
      </c>
      <c r="H373" s="13">
        <f>'Лист 1'!G586+'Лист 1'!G591</f>
        <v>1925</v>
      </c>
      <c r="I373" s="13">
        <f>'Лист 1'!H586+'Лист 1'!H591</f>
        <v>1925</v>
      </c>
    </row>
    <row r="374" spans="2:9" s="40" customFormat="1">
      <c r="B374" s="9" t="s">
        <v>224</v>
      </c>
      <c r="C374" s="92" t="s">
        <v>362</v>
      </c>
      <c r="D374" s="92" t="s">
        <v>225</v>
      </c>
      <c r="E374" s="92"/>
      <c r="F374" s="92" t="s">
        <v>14</v>
      </c>
      <c r="G374" s="10">
        <f>G375+G396+G404+G408+G415+G424+G430</f>
        <v>234722</v>
      </c>
      <c r="H374" s="10">
        <f t="shared" ref="H374:I374" si="64">H375+H396+H404+H408+H415+H424+H430</f>
        <v>191210.09999999998</v>
      </c>
      <c r="I374" s="10">
        <f t="shared" si="64"/>
        <v>195683.1</v>
      </c>
    </row>
    <row r="375" spans="2:9" s="40" customFormat="1" ht="38.25" customHeight="1">
      <c r="B375" s="22" t="s">
        <v>841</v>
      </c>
      <c r="C375" s="12" t="s">
        <v>362</v>
      </c>
      <c r="D375" s="12" t="s">
        <v>225</v>
      </c>
      <c r="E375" s="12" t="s">
        <v>733</v>
      </c>
      <c r="F375" s="12"/>
      <c r="G375" s="13">
        <f>G376+G379+G382+G385+G387+G390+G393</f>
        <v>711.8</v>
      </c>
      <c r="H375" s="13">
        <f>H376+H379+H382+H385+H387+H390+H393</f>
        <v>399.9</v>
      </c>
      <c r="I375" s="13">
        <f>I376+I379+I382+I385+I387+I390+I393</f>
        <v>0</v>
      </c>
    </row>
    <row r="376" spans="2:9" s="40" customFormat="1" ht="25.5">
      <c r="B376" s="22" t="s">
        <v>93</v>
      </c>
      <c r="C376" s="12" t="s">
        <v>362</v>
      </c>
      <c r="D376" s="12" t="s">
        <v>225</v>
      </c>
      <c r="E376" s="12" t="s">
        <v>536</v>
      </c>
      <c r="F376" s="12"/>
      <c r="G376" s="13">
        <f>G377+G378</f>
        <v>178.5</v>
      </c>
      <c r="H376" s="13">
        <f>H377+H378</f>
        <v>178.5</v>
      </c>
      <c r="I376" s="13">
        <f>I377+I378</f>
        <v>0</v>
      </c>
    </row>
    <row r="377" spans="2:9" s="40" customFormat="1">
      <c r="B377" s="11" t="s">
        <v>43</v>
      </c>
      <c r="C377" s="12" t="s">
        <v>362</v>
      </c>
      <c r="D377" s="12" t="s">
        <v>225</v>
      </c>
      <c r="E377" s="12" t="s">
        <v>536</v>
      </c>
      <c r="F377" s="12" t="s">
        <v>26</v>
      </c>
      <c r="G377" s="13">
        <f>'Лист 1'!F596</f>
        <v>58.5</v>
      </c>
      <c r="H377" s="13">
        <f>'Лист 1'!G596</f>
        <v>58.5</v>
      </c>
      <c r="I377" s="13">
        <f>'Лист 1'!H596</f>
        <v>0</v>
      </c>
    </row>
    <row r="378" spans="2:9" s="40" customFormat="1" ht="25.5">
      <c r="B378" s="11" t="s">
        <v>71</v>
      </c>
      <c r="C378" s="12" t="s">
        <v>362</v>
      </c>
      <c r="D378" s="12" t="s">
        <v>225</v>
      </c>
      <c r="E378" s="12" t="s">
        <v>536</v>
      </c>
      <c r="F378" s="12" t="s">
        <v>72</v>
      </c>
      <c r="G378" s="13">
        <f>'Лист 1'!F598</f>
        <v>120</v>
      </c>
      <c r="H378" s="13">
        <f>'Лист 1'!G598</f>
        <v>120</v>
      </c>
      <c r="I378" s="13">
        <f>'Лист 1'!H598</f>
        <v>0</v>
      </c>
    </row>
    <row r="379" spans="2:9" s="40" customFormat="1">
      <c r="B379" s="22" t="s">
        <v>94</v>
      </c>
      <c r="C379" s="12" t="s">
        <v>362</v>
      </c>
      <c r="D379" s="12" t="s">
        <v>225</v>
      </c>
      <c r="E379" s="12" t="s">
        <v>537</v>
      </c>
      <c r="F379" s="12"/>
      <c r="G379" s="13">
        <f>G380+G381</f>
        <v>250</v>
      </c>
      <c r="H379" s="13">
        <f>H380+H381</f>
        <v>150</v>
      </c>
      <c r="I379" s="13">
        <f>I380+I381</f>
        <v>0</v>
      </c>
    </row>
    <row r="380" spans="2:9" s="40" customFormat="1">
      <c r="B380" s="11" t="s">
        <v>43</v>
      </c>
      <c r="C380" s="12" t="s">
        <v>362</v>
      </c>
      <c r="D380" s="12" t="s">
        <v>225</v>
      </c>
      <c r="E380" s="12" t="s">
        <v>537</v>
      </c>
      <c r="F380" s="12" t="s">
        <v>26</v>
      </c>
      <c r="G380" s="13">
        <f>'Лист 1'!F601</f>
        <v>200</v>
      </c>
      <c r="H380" s="13">
        <f>'Лист 1'!G601</f>
        <v>150</v>
      </c>
      <c r="I380" s="13">
        <f>'Лист 1'!H601</f>
        <v>0</v>
      </c>
    </row>
    <row r="381" spans="2:9" s="40" customFormat="1" ht="25.5">
      <c r="B381" s="11" t="s">
        <v>71</v>
      </c>
      <c r="C381" s="12" t="s">
        <v>362</v>
      </c>
      <c r="D381" s="12" t="s">
        <v>225</v>
      </c>
      <c r="E381" s="12" t="s">
        <v>537</v>
      </c>
      <c r="F381" s="12" t="s">
        <v>72</v>
      </c>
      <c r="G381" s="13">
        <f>'Лист 1'!F603</f>
        <v>50</v>
      </c>
      <c r="H381" s="13">
        <f>'Лист 1'!G603</f>
        <v>0</v>
      </c>
      <c r="I381" s="13">
        <f>'Лист 1'!H603</f>
        <v>0</v>
      </c>
    </row>
    <row r="382" spans="2:9" s="40" customFormat="1">
      <c r="B382" s="22" t="s">
        <v>95</v>
      </c>
      <c r="C382" s="12" t="s">
        <v>362</v>
      </c>
      <c r="D382" s="12" t="s">
        <v>225</v>
      </c>
      <c r="E382" s="12" t="s">
        <v>538</v>
      </c>
      <c r="F382" s="12"/>
      <c r="G382" s="13">
        <f>G383+G384</f>
        <v>17.399999999999999</v>
      </c>
      <c r="H382" s="13">
        <f>H383+H384</f>
        <v>2.4</v>
      </c>
      <c r="I382" s="13">
        <f>I383+I384</f>
        <v>0</v>
      </c>
    </row>
    <row r="383" spans="2:9" s="40" customFormat="1">
      <c r="B383" s="11" t="s">
        <v>43</v>
      </c>
      <c r="C383" s="12" t="s">
        <v>362</v>
      </c>
      <c r="D383" s="12" t="s">
        <v>225</v>
      </c>
      <c r="E383" s="12" t="s">
        <v>538</v>
      </c>
      <c r="F383" s="12" t="s">
        <v>26</v>
      </c>
      <c r="G383" s="13">
        <f>'Лист 1'!F606</f>
        <v>2.4</v>
      </c>
      <c r="H383" s="13">
        <f>'Лист 1'!G606</f>
        <v>2.4</v>
      </c>
      <c r="I383" s="13">
        <f>'Лист 1'!H606</f>
        <v>0</v>
      </c>
    </row>
    <row r="384" spans="2:9" s="40" customFormat="1" ht="25.5">
      <c r="B384" s="11" t="s">
        <v>71</v>
      </c>
      <c r="C384" s="12" t="s">
        <v>362</v>
      </c>
      <c r="D384" s="12" t="s">
        <v>225</v>
      </c>
      <c r="E384" s="12" t="s">
        <v>538</v>
      </c>
      <c r="F384" s="12" t="s">
        <v>72</v>
      </c>
      <c r="G384" s="13">
        <f>'Лист 1'!F608</f>
        <v>15</v>
      </c>
      <c r="H384" s="13">
        <f>'Лист 1'!G608</f>
        <v>0</v>
      </c>
      <c r="I384" s="13">
        <f>'Лист 1'!H608</f>
        <v>0</v>
      </c>
    </row>
    <row r="385" spans="2:9" s="40" customFormat="1" ht="12.75" customHeight="1">
      <c r="B385" s="22" t="s">
        <v>96</v>
      </c>
      <c r="C385" s="12" t="s">
        <v>362</v>
      </c>
      <c r="D385" s="12" t="s">
        <v>225</v>
      </c>
      <c r="E385" s="12" t="s">
        <v>737</v>
      </c>
      <c r="F385" s="12"/>
      <c r="G385" s="13">
        <f>G386</f>
        <v>150</v>
      </c>
      <c r="H385" s="13">
        <f>H386</f>
        <v>0</v>
      </c>
      <c r="I385" s="13">
        <f>I386</f>
        <v>0</v>
      </c>
    </row>
    <row r="386" spans="2:9" s="40" customFormat="1">
      <c r="B386" s="11" t="s">
        <v>43</v>
      </c>
      <c r="C386" s="12" t="s">
        <v>362</v>
      </c>
      <c r="D386" s="12" t="s">
        <v>225</v>
      </c>
      <c r="E386" s="12" t="s">
        <v>539</v>
      </c>
      <c r="F386" s="12" t="s">
        <v>26</v>
      </c>
      <c r="G386" s="13">
        <f>'Лист 1'!F611</f>
        <v>150</v>
      </c>
      <c r="H386" s="13">
        <f>'Лист 1'!G611</f>
        <v>0</v>
      </c>
      <c r="I386" s="13">
        <f>'Лист 1'!H611</f>
        <v>0</v>
      </c>
    </row>
    <row r="387" spans="2:9" s="40" customFormat="1">
      <c r="B387" s="22" t="s">
        <v>707</v>
      </c>
      <c r="C387" s="12" t="s">
        <v>362</v>
      </c>
      <c r="D387" s="12" t="s">
        <v>225</v>
      </c>
      <c r="E387" s="12" t="s">
        <v>734</v>
      </c>
      <c r="F387" s="12"/>
      <c r="G387" s="13">
        <f>G388+G389</f>
        <v>46.9</v>
      </c>
      <c r="H387" s="13">
        <f>H388+H389</f>
        <v>0</v>
      </c>
      <c r="I387" s="13">
        <f>I388+I389</f>
        <v>0</v>
      </c>
    </row>
    <row r="388" spans="2:9" s="40" customFormat="1">
      <c r="B388" s="11" t="s">
        <v>43</v>
      </c>
      <c r="C388" s="12" t="s">
        <v>362</v>
      </c>
      <c r="D388" s="12" t="s">
        <v>225</v>
      </c>
      <c r="E388" s="12" t="s">
        <v>734</v>
      </c>
      <c r="F388" s="12" t="s">
        <v>26</v>
      </c>
      <c r="G388" s="13">
        <f>'Лист 1'!F614</f>
        <v>36.9</v>
      </c>
      <c r="H388" s="13">
        <f>'Лист 1'!G614</f>
        <v>0</v>
      </c>
      <c r="I388" s="13">
        <f>'Лист 1'!H614</f>
        <v>0</v>
      </c>
    </row>
    <row r="389" spans="2:9" s="40" customFormat="1" ht="25.5">
      <c r="B389" s="11" t="s">
        <v>71</v>
      </c>
      <c r="C389" s="12" t="s">
        <v>362</v>
      </c>
      <c r="D389" s="12" t="s">
        <v>225</v>
      </c>
      <c r="E389" s="12" t="s">
        <v>734</v>
      </c>
      <c r="F389" s="12" t="s">
        <v>72</v>
      </c>
      <c r="G389" s="13">
        <f>'Лист 1'!F616</f>
        <v>10</v>
      </c>
      <c r="H389" s="13">
        <f>'Лист 1'!G616</f>
        <v>0</v>
      </c>
      <c r="I389" s="13">
        <f>'Лист 1'!H616</f>
        <v>0</v>
      </c>
    </row>
    <row r="390" spans="2:9" s="40" customFormat="1" ht="25.5" hidden="1">
      <c r="B390" s="22" t="s">
        <v>708</v>
      </c>
      <c r="C390" s="12" t="s">
        <v>362</v>
      </c>
      <c r="D390" s="12" t="s">
        <v>225</v>
      </c>
      <c r="E390" s="12" t="s">
        <v>735</v>
      </c>
      <c r="F390" s="12"/>
      <c r="G390" s="13">
        <f>G391+G392</f>
        <v>0</v>
      </c>
      <c r="H390" s="13">
        <f>H391+H392</f>
        <v>0</v>
      </c>
      <c r="I390" s="13">
        <f>I391+I392</f>
        <v>0</v>
      </c>
    </row>
    <row r="391" spans="2:9" s="40" customFormat="1" hidden="1">
      <c r="B391" s="11" t="s">
        <v>43</v>
      </c>
      <c r="C391" s="12" t="s">
        <v>362</v>
      </c>
      <c r="D391" s="12" t="s">
        <v>225</v>
      </c>
      <c r="E391" s="12" t="s">
        <v>735</v>
      </c>
      <c r="F391" s="12" t="s">
        <v>26</v>
      </c>
      <c r="G391" s="13">
        <f>'Лист 1'!F619</f>
        <v>0</v>
      </c>
      <c r="H391" s="13">
        <f>'Лист 1'!G619</f>
        <v>0</v>
      </c>
      <c r="I391" s="13">
        <f>'Лист 1'!H619</f>
        <v>0</v>
      </c>
    </row>
    <row r="392" spans="2:9" s="40" customFormat="1" ht="25.5" hidden="1">
      <c r="B392" s="11" t="s">
        <v>71</v>
      </c>
      <c r="C392" s="12" t="s">
        <v>362</v>
      </c>
      <c r="D392" s="12" t="s">
        <v>225</v>
      </c>
      <c r="E392" s="12" t="s">
        <v>735</v>
      </c>
      <c r="F392" s="12" t="s">
        <v>72</v>
      </c>
      <c r="G392" s="13">
        <f>'Лист 1'!F621</f>
        <v>0</v>
      </c>
      <c r="H392" s="13">
        <f>'Лист 1'!G621</f>
        <v>0</v>
      </c>
      <c r="I392" s="13">
        <f>'Лист 1'!H621</f>
        <v>0</v>
      </c>
    </row>
    <row r="393" spans="2:9" s="40" customFormat="1">
      <c r="B393" s="22" t="s">
        <v>709</v>
      </c>
      <c r="C393" s="12" t="s">
        <v>362</v>
      </c>
      <c r="D393" s="12" t="s">
        <v>225</v>
      </c>
      <c r="E393" s="12" t="s">
        <v>736</v>
      </c>
      <c r="F393" s="12"/>
      <c r="G393" s="13">
        <f>G394+G395</f>
        <v>69</v>
      </c>
      <c r="H393" s="13">
        <f>H394+H395</f>
        <v>69</v>
      </c>
      <c r="I393" s="13">
        <f>I394+I395</f>
        <v>0</v>
      </c>
    </row>
    <row r="394" spans="2:9" s="40" customFormat="1">
      <c r="B394" s="11" t="s">
        <v>43</v>
      </c>
      <c r="C394" s="12" t="s">
        <v>362</v>
      </c>
      <c r="D394" s="12" t="s">
        <v>225</v>
      </c>
      <c r="E394" s="12" t="s">
        <v>736</v>
      </c>
      <c r="F394" s="12" t="s">
        <v>26</v>
      </c>
      <c r="G394" s="13">
        <f>'Лист 1'!F624</f>
        <v>69</v>
      </c>
      <c r="H394" s="13">
        <f>'Лист 1'!G624</f>
        <v>69</v>
      </c>
      <c r="I394" s="13">
        <f>'Лист 1'!H624</f>
        <v>0</v>
      </c>
    </row>
    <row r="395" spans="2:9" s="40" customFormat="1" ht="25.5" hidden="1">
      <c r="B395" s="11" t="s">
        <v>71</v>
      </c>
      <c r="C395" s="12" t="s">
        <v>362</v>
      </c>
      <c r="D395" s="12" t="s">
        <v>225</v>
      </c>
      <c r="E395" s="12" t="s">
        <v>736</v>
      </c>
      <c r="F395" s="12" t="s">
        <v>72</v>
      </c>
      <c r="G395" s="13">
        <f>'Лист 1'!F626</f>
        <v>0</v>
      </c>
      <c r="H395" s="13">
        <f>'Лист 1'!G626</f>
        <v>0</v>
      </c>
      <c r="I395" s="13">
        <f>'Лист 1'!H626</f>
        <v>0</v>
      </c>
    </row>
    <row r="396" spans="2:9" s="40" customFormat="1" ht="38.25">
      <c r="B396" s="22" t="s">
        <v>959</v>
      </c>
      <c r="C396" s="12" t="s">
        <v>362</v>
      </c>
      <c r="D396" s="12" t="s">
        <v>225</v>
      </c>
      <c r="E396" s="12" t="s">
        <v>613</v>
      </c>
      <c r="F396" s="12"/>
      <c r="G396" s="13">
        <f>G397+G400+G402</f>
        <v>7468.4</v>
      </c>
      <c r="H396" s="13">
        <f>H397+H400+H402</f>
        <v>7368.4</v>
      </c>
      <c r="I396" s="13">
        <f>I397+I400+I402</f>
        <v>7368.4</v>
      </c>
    </row>
    <row r="397" spans="2:9" s="40" customFormat="1">
      <c r="B397" s="11" t="s">
        <v>367</v>
      </c>
      <c r="C397" s="12" t="s">
        <v>362</v>
      </c>
      <c r="D397" s="12" t="s">
        <v>225</v>
      </c>
      <c r="E397" s="12" t="s">
        <v>614</v>
      </c>
      <c r="F397" s="12"/>
      <c r="G397" s="13">
        <f>G398+G399</f>
        <v>6315.8</v>
      </c>
      <c r="H397" s="13">
        <f>H398+H399</f>
        <v>6315.8</v>
      </c>
      <c r="I397" s="13">
        <f>I398+I399</f>
        <v>6315.8</v>
      </c>
    </row>
    <row r="398" spans="2:9" s="40" customFormat="1">
      <c r="B398" s="11" t="s">
        <v>43</v>
      </c>
      <c r="C398" s="12" t="s">
        <v>362</v>
      </c>
      <c r="D398" s="12" t="s">
        <v>225</v>
      </c>
      <c r="E398" s="12" t="s">
        <v>614</v>
      </c>
      <c r="F398" s="12" t="s">
        <v>26</v>
      </c>
      <c r="G398" s="13">
        <f>'Лист 1'!F630+'Лист 1'!F634+'Лист 1'!F635+'Лист 1'!F637+'Лист 1'!F638+'Лист 1'!F640+'Лист 1'!F641</f>
        <v>6315.8</v>
      </c>
      <c r="H398" s="13">
        <f>'Лист 1'!G630+'Лист 1'!G634+'Лист 1'!G635+'Лист 1'!G637+'Лист 1'!G638+'Лист 1'!G640+'Лист 1'!G641</f>
        <v>6315.8</v>
      </c>
      <c r="I398" s="13">
        <f>'Лист 1'!H630+'Лист 1'!H634+'Лист 1'!H635+'Лист 1'!H637+'Лист 1'!H638+'Лист 1'!H640+'Лист 1'!H641</f>
        <v>6315.8</v>
      </c>
    </row>
    <row r="399" spans="2:9" s="40" customFormat="1" ht="25.5" hidden="1">
      <c r="B399" s="11" t="s">
        <v>71</v>
      </c>
      <c r="C399" s="12" t="s">
        <v>362</v>
      </c>
      <c r="D399" s="12" t="s">
        <v>225</v>
      </c>
      <c r="E399" s="12" t="s">
        <v>614</v>
      </c>
      <c r="F399" s="12" t="s">
        <v>72</v>
      </c>
      <c r="G399" s="13">
        <f>'Лист 1'!F632</f>
        <v>0</v>
      </c>
      <c r="H399" s="13">
        <f>'Лист 1'!G632</f>
        <v>0</v>
      </c>
      <c r="I399" s="13">
        <f>'Лист 1'!H632</f>
        <v>0</v>
      </c>
    </row>
    <row r="400" spans="2:9" s="40" customFormat="1" ht="25.5">
      <c r="B400" s="11" t="s">
        <v>421</v>
      </c>
      <c r="C400" s="12" t="s">
        <v>362</v>
      </c>
      <c r="D400" s="12" t="s">
        <v>225</v>
      </c>
      <c r="E400" s="12" t="s">
        <v>620</v>
      </c>
      <c r="F400" s="12"/>
      <c r="G400" s="13">
        <f>G401</f>
        <v>1052.5999999999999</v>
      </c>
      <c r="H400" s="13">
        <f>H401</f>
        <v>1052.5999999999999</v>
      </c>
      <c r="I400" s="13">
        <f>I401</f>
        <v>1052.5999999999999</v>
      </c>
    </row>
    <row r="401" spans="2:9" s="40" customFormat="1">
      <c r="B401" s="11" t="s">
        <v>370</v>
      </c>
      <c r="C401" s="12" t="s">
        <v>362</v>
      </c>
      <c r="D401" s="12" t="s">
        <v>225</v>
      </c>
      <c r="E401" s="12" t="s">
        <v>621</v>
      </c>
      <c r="F401" s="12" t="s">
        <v>26</v>
      </c>
      <c r="G401" s="13">
        <f>'Лист 1'!F644+'Лист 1'!F645</f>
        <v>1052.5999999999999</v>
      </c>
      <c r="H401" s="13">
        <f>'Лист 1'!G644+'Лист 1'!G645</f>
        <v>1052.5999999999999</v>
      </c>
      <c r="I401" s="13">
        <f>'Лист 1'!H644+'Лист 1'!H645</f>
        <v>1052.5999999999999</v>
      </c>
    </row>
    <row r="402" spans="2:9" s="40" customFormat="1">
      <c r="B402" s="11" t="s">
        <v>427</v>
      </c>
      <c r="C402" s="12" t="s">
        <v>362</v>
      </c>
      <c r="D402" s="12" t="s">
        <v>225</v>
      </c>
      <c r="E402" s="12" t="s">
        <v>622</v>
      </c>
      <c r="F402" s="12"/>
      <c r="G402" s="13">
        <f>G403</f>
        <v>100</v>
      </c>
      <c r="H402" s="13">
        <f>H403</f>
        <v>0</v>
      </c>
      <c r="I402" s="13">
        <f>I403</f>
        <v>0</v>
      </c>
    </row>
    <row r="403" spans="2:9" s="40" customFormat="1">
      <c r="B403" s="11" t="s">
        <v>370</v>
      </c>
      <c r="C403" s="12" t="s">
        <v>362</v>
      </c>
      <c r="D403" s="12" t="s">
        <v>225</v>
      </c>
      <c r="E403" s="12" t="s">
        <v>622</v>
      </c>
      <c r="F403" s="12" t="s">
        <v>26</v>
      </c>
      <c r="G403" s="13">
        <f>'Лист 1'!F648+'Лист 1'!F649+'Лист 1'!F651+'Лист 1'!F652</f>
        <v>100</v>
      </c>
      <c r="H403" s="13">
        <f>'Лист 1'!G648+'Лист 1'!G649+'Лист 1'!G651+'Лист 1'!G652</f>
        <v>0</v>
      </c>
      <c r="I403" s="13">
        <f>'Лист 1'!H648+'Лист 1'!H649+'Лист 1'!H651+'Лист 1'!H652</f>
        <v>0</v>
      </c>
    </row>
    <row r="404" spans="2:9" ht="51">
      <c r="B404" s="22" t="s">
        <v>960</v>
      </c>
      <c r="C404" s="12" t="s">
        <v>362</v>
      </c>
      <c r="D404" s="12" t="s">
        <v>225</v>
      </c>
      <c r="E404" s="12" t="s">
        <v>623</v>
      </c>
      <c r="F404" s="12"/>
      <c r="G404" s="13">
        <f>G405</f>
        <v>11506.2</v>
      </c>
      <c r="H404" s="13">
        <f>H405</f>
        <v>11695.900000000001</v>
      </c>
      <c r="I404" s="13">
        <f>I405</f>
        <v>11695.900000000001</v>
      </c>
    </row>
    <row r="405" spans="2:9" ht="38.25">
      <c r="B405" s="11" t="s">
        <v>433</v>
      </c>
      <c r="C405" s="12" t="s">
        <v>362</v>
      </c>
      <c r="D405" s="12" t="s">
        <v>225</v>
      </c>
      <c r="E405" s="12" t="s">
        <v>624</v>
      </c>
      <c r="F405" s="12"/>
      <c r="G405" s="13">
        <f>G406+G407</f>
        <v>11506.2</v>
      </c>
      <c r="H405" s="13">
        <f>H406+H407</f>
        <v>11695.900000000001</v>
      </c>
      <c r="I405" s="13">
        <f>I406+I407</f>
        <v>11695.900000000001</v>
      </c>
    </row>
    <row r="406" spans="2:9" ht="51">
      <c r="B406" s="11" t="s">
        <v>630</v>
      </c>
      <c r="C406" s="12" t="s">
        <v>362</v>
      </c>
      <c r="D406" s="12" t="s">
        <v>225</v>
      </c>
      <c r="E406" s="12" t="s">
        <v>625</v>
      </c>
      <c r="F406" s="12" t="s">
        <v>24</v>
      </c>
      <c r="G406" s="13">
        <f>'Лист 1'!F656</f>
        <v>9486.6</v>
      </c>
      <c r="H406" s="13">
        <f>'Лист 1'!G656</f>
        <v>9586.6</v>
      </c>
      <c r="I406" s="13">
        <f>'Лист 1'!H656</f>
        <v>9586.6</v>
      </c>
    </row>
    <row r="407" spans="2:9" ht="25.5">
      <c r="B407" s="11" t="s">
        <v>442</v>
      </c>
      <c r="C407" s="12" t="s">
        <v>362</v>
      </c>
      <c r="D407" s="12" t="s">
        <v>225</v>
      </c>
      <c r="E407" s="12" t="s">
        <v>624</v>
      </c>
      <c r="F407" s="12" t="s">
        <v>72</v>
      </c>
      <c r="G407" s="13">
        <f>'Лист 1'!F657</f>
        <v>2019.6</v>
      </c>
      <c r="H407" s="13">
        <f>'Лист 1'!G657</f>
        <v>2109.3000000000002</v>
      </c>
      <c r="I407" s="13">
        <f>'Лист 1'!H657</f>
        <v>2109.3000000000002</v>
      </c>
    </row>
    <row r="408" spans="2:9" ht="38.25">
      <c r="B408" s="22" t="s">
        <v>928</v>
      </c>
      <c r="C408" s="12" t="s">
        <v>362</v>
      </c>
      <c r="D408" s="12" t="s">
        <v>225</v>
      </c>
      <c r="E408" s="12" t="s">
        <v>626</v>
      </c>
      <c r="F408" s="12"/>
      <c r="G408" s="13">
        <f>G409+G412</f>
        <v>16575.400000000001</v>
      </c>
      <c r="H408" s="13">
        <f>H409+H412</f>
        <v>16202</v>
      </c>
      <c r="I408" s="13">
        <f>I409+I412</f>
        <v>16202</v>
      </c>
    </row>
    <row r="409" spans="2:9">
      <c r="B409" s="11" t="s">
        <v>439</v>
      </c>
      <c r="C409" s="12" t="s">
        <v>362</v>
      </c>
      <c r="D409" s="12" t="s">
        <v>225</v>
      </c>
      <c r="E409" s="12" t="s">
        <v>627</v>
      </c>
      <c r="F409" s="12"/>
      <c r="G409" s="13">
        <f>G410+G411</f>
        <v>10077.1</v>
      </c>
      <c r="H409" s="13">
        <f>H410+H411</f>
        <v>9703.7000000000007</v>
      </c>
      <c r="I409" s="13">
        <f>I410+I411</f>
        <v>9703.7000000000007</v>
      </c>
    </row>
    <row r="410" spans="2:9">
      <c r="B410" s="11" t="s">
        <v>370</v>
      </c>
      <c r="C410" s="12" t="s">
        <v>362</v>
      </c>
      <c r="D410" s="12" t="s">
        <v>225</v>
      </c>
      <c r="E410" s="12" t="s">
        <v>627</v>
      </c>
      <c r="F410" s="12" t="s">
        <v>26</v>
      </c>
      <c r="G410" s="13">
        <f>'Лист 1'!F661+'Лист 1'!F664+'Лист 1'!F665</f>
        <v>6409.1</v>
      </c>
      <c r="H410" s="13">
        <f>'Лист 1'!G661+'Лист 1'!G664+'Лист 1'!G665</f>
        <v>6125.2</v>
      </c>
      <c r="I410" s="13">
        <f>'Лист 1'!H661+'Лист 1'!H664+'Лист 1'!H665</f>
        <v>6125.2</v>
      </c>
    </row>
    <row r="411" spans="2:9" ht="25.5">
      <c r="B411" s="11" t="s">
        <v>442</v>
      </c>
      <c r="C411" s="12" t="s">
        <v>362</v>
      </c>
      <c r="D411" s="12" t="s">
        <v>225</v>
      </c>
      <c r="E411" s="12" t="s">
        <v>627</v>
      </c>
      <c r="F411" s="12" t="s">
        <v>72</v>
      </c>
      <c r="G411" s="13">
        <f>'Лист 1'!F662+'Лист 1'!F666+'Лист 1'!F667</f>
        <v>3668</v>
      </c>
      <c r="H411" s="13">
        <f>'Лист 1'!G662+'Лист 1'!G666+'Лист 1'!G667</f>
        <v>3578.5</v>
      </c>
      <c r="I411" s="13">
        <f>'Лист 1'!H662+'Лист 1'!H666+'Лист 1'!H667</f>
        <v>3578.5</v>
      </c>
    </row>
    <row r="412" spans="2:9" ht="25.5">
      <c r="B412" s="11" t="s">
        <v>444</v>
      </c>
      <c r="C412" s="12" t="s">
        <v>362</v>
      </c>
      <c r="D412" s="12" t="s">
        <v>225</v>
      </c>
      <c r="E412" s="12" t="s">
        <v>628</v>
      </c>
      <c r="F412" s="12"/>
      <c r="G412" s="13">
        <f>G413+G414</f>
        <v>6498.2999999999993</v>
      </c>
      <c r="H412" s="13">
        <f>H413+H414</f>
        <v>6498.2999999999993</v>
      </c>
      <c r="I412" s="13">
        <f>I413+I414</f>
        <v>6498.2999999999993</v>
      </c>
    </row>
    <row r="413" spans="2:9">
      <c r="B413" s="11" t="s">
        <v>43</v>
      </c>
      <c r="C413" s="12" t="s">
        <v>362</v>
      </c>
      <c r="D413" s="12" t="s">
        <v>225</v>
      </c>
      <c r="E413" s="12" t="s">
        <v>628</v>
      </c>
      <c r="F413" s="12" t="s">
        <v>26</v>
      </c>
      <c r="G413" s="13">
        <f>'Лист 1'!F670+'Лист 1'!F674</f>
        <v>4935.8999999999996</v>
      </c>
      <c r="H413" s="13">
        <f>'Лист 1'!G670+'Лист 1'!G674</f>
        <v>4935.8999999999996</v>
      </c>
      <c r="I413" s="13">
        <f>'Лист 1'!H670+'Лист 1'!H674</f>
        <v>4935.8999999999996</v>
      </c>
    </row>
    <row r="414" spans="2:9" ht="25.5">
      <c r="B414" s="11" t="s">
        <v>71</v>
      </c>
      <c r="C414" s="12" t="s">
        <v>362</v>
      </c>
      <c r="D414" s="12" t="s">
        <v>225</v>
      </c>
      <c r="E414" s="12" t="s">
        <v>628</v>
      </c>
      <c r="F414" s="12" t="s">
        <v>72</v>
      </c>
      <c r="G414" s="13">
        <f>'Лист 1'!F672+'Лист 1'!F675</f>
        <v>1562.4</v>
      </c>
      <c r="H414" s="13">
        <f>'Лист 1'!G672+'Лист 1'!G675</f>
        <v>1562.4</v>
      </c>
      <c r="I414" s="13">
        <f>'Лист 1'!H672+'Лист 1'!H675</f>
        <v>1562.4</v>
      </c>
    </row>
    <row r="415" spans="2:9" ht="38.25">
      <c r="B415" s="11" t="s">
        <v>927</v>
      </c>
      <c r="C415" s="12" t="s">
        <v>362</v>
      </c>
      <c r="D415" s="12" t="s">
        <v>225</v>
      </c>
      <c r="E415" s="12" t="s">
        <v>615</v>
      </c>
      <c r="F415" s="12"/>
      <c r="G415" s="13">
        <f>G416+G419+G421</f>
        <v>1151.5</v>
      </c>
      <c r="H415" s="13">
        <f>H416+H419+H421</f>
        <v>1151.5</v>
      </c>
      <c r="I415" s="13">
        <f>I416+I419+I421</f>
        <v>1151.5</v>
      </c>
    </row>
    <row r="416" spans="2:9" ht="38.25">
      <c r="B416" s="11" t="s">
        <v>373</v>
      </c>
      <c r="C416" s="12" t="s">
        <v>362</v>
      </c>
      <c r="D416" s="12" t="s">
        <v>225</v>
      </c>
      <c r="E416" s="12" t="s">
        <v>617</v>
      </c>
      <c r="F416" s="12"/>
      <c r="G416" s="13">
        <f>G417+G418</f>
        <v>954.19999999999993</v>
      </c>
      <c r="H416" s="13">
        <f>H417+H418</f>
        <v>954.19999999999993</v>
      </c>
      <c r="I416" s="13">
        <f>I417+I418</f>
        <v>954.19999999999993</v>
      </c>
    </row>
    <row r="417" spans="2:9" ht="51">
      <c r="B417" s="11" t="s">
        <v>23</v>
      </c>
      <c r="C417" s="12" t="s">
        <v>362</v>
      </c>
      <c r="D417" s="12" t="s">
        <v>225</v>
      </c>
      <c r="E417" s="12" t="s">
        <v>617</v>
      </c>
      <c r="F417" s="12" t="s">
        <v>24</v>
      </c>
      <c r="G417" s="13">
        <f>'Лист 1'!F679</f>
        <v>829.8</v>
      </c>
      <c r="H417" s="13">
        <f>'Лист 1'!G679</f>
        <v>829.8</v>
      </c>
      <c r="I417" s="13">
        <f>'Лист 1'!H679</f>
        <v>829.8</v>
      </c>
    </row>
    <row r="418" spans="2:9" ht="25.5">
      <c r="B418" s="11" t="s">
        <v>71</v>
      </c>
      <c r="C418" s="12" t="s">
        <v>362</v>
      </c>
      <c r="D418" s="12" t="s">
        <v>225</v>
      </c>
      <c r="E418" s="12" t="s">
        <v>617</v>
      </c>
      <c r="F418" s="12" t="s">
        <v>72</v>
      </c>
      <c r="G418" s="13">
        <f>'Лист 1'!F680</f>
        <v>124.4</v>
      </c>
      <c r="H418" s="13">
        <f>'Лист 1'!G680</f>
        <v>124.4</v>
      </c>
      <c r="I418" s="13">
        <f>'Лист 1'!H680</f>
        <v>124.4</v>
      </c>
    </row>
    <row r="419" spans="2:9" ht="25.5">
      <c r="B419" s="11" t="s">
        <v>449</v>
      </c>
      <c r="C419" s="12" t="s">
        <v>362</v>
      </c>
      <c r="D419" s="12" t="s">
        <v>225</v>
      </c>
      <c r="E419" s="12" t="s">
        <v>618</v>
      </c>
      <c r="F419" s="12"/>
      <c r="G419" s="13">
        <f>SUM(G420:G420)</f>
        <v>9.5</v>
      </c>
      <c r="H419" s="13">
        <f>SUM(H420:H420)</f>
        <v>9.5</v>
      </c>
      <c r="I419" s="13">
        <f>SUM(I420:I420)</f>
        <v>9.5</v>
      </c>
    </row>
    <row r="420" spans="2:9">
      <c r="B420" s="11" t="s">
        <v>43</v>
      </c>
      <c r="C420" s="12" t="s">
        <v>362</v>
      </c>
      <c r="D420" s="12" t="s">
        <v>225</v>
      </c>
      <c r="E420" s="12" t="s">
        <v>618</v>
      </c>
      <c r="F420" s="12" t="s">
        <v>26</v>
      </c>
      <c r="G420" s="13">
        <f>'Лист 1'!F683</f>
        <v>9.5</v>
      </c>
      <c r="H420" s="13">
        <f>'Лист 1'!G683</f>
        <v>9.5</v>
      </c>
      <c r="I420" s="13">
        <f>'Лист 1'!H683</f>
        <v>9.5</v>
      </c>
    </row>
    <row r="421" spans="2:9" ht="25.5">
      <c r="B421" s="11" t="s">
        <v>380</v>
      </c>
      <c r="C421" s="12" t="s">
        <v>362</v>
      </c>
      <c r="D421" s="12" t="s">
        <v>225</v>
      </c>
      <c r="E421" s="12" t="s">
        <v>629</v>
      </c>
      <c r="F421" s="12"/>
      <c r="G421" s="13">
        <f>G422+G423</f>
        <v>187.79999999999998</v>
      </c>
      <c r="H421" s="13">
        <f>H422+H423</f>
        <v>187.79999999999998</v>
      </c>
      <c r="I421" s="13">
        <f>I422+I423</f>
        <v>187.79999999999998</v>
      </c>
    </row>
    <row r="422" spans="2:9">
      <c r="B422" s="11" t="s">
        <v>370</v>
      </c>
      <c r="C422" s="12" t="s">
        <v>362</v>
      </c>
      <c r="D422" s="12" t="s">
        <v>225</v>
      </c>
      <c r="E422" s="12" t="s">
        <v>619</v>
      </c>
      <c r="F422" s="12" t="s">
        <v>26</v>
      </c>
      <c r="G422" s="13">
        <f>'Лист 1'!F686+'Лист 1'!F689</f>
        <v>169.6</v>
      </c>
      <c r="H422" s="13">
        <f>'Лист 1'!G686+'Лист 1'!G689</f>
        <v>169.6</v>
      </c>
      <c r="I422" s="13">
        <f>'Лист 1'!H686+'Лист 1'!H689</f>
        <v>169.6</v>
      </c>
    </row>
    <row r="423" spans="2:9" ht="25.5">
      <c r="B423" s="11" t="s">
        <v>442</v>
      </c>
      <c r="C423" s="12" t="s">
        <v>362</v>
      </c>
      <c r="D423" s="12" t="s">
        <v>225</v>
      </c>
      <c r="E423" s="12" t="s">
        <v>619</v>
      </c>
      <c r="F423" s="12" t="s">
        <v>72</v>
      </c>
      <c r="G423" s="13">
        <f>'Лист 1'!F687+'Лист 1'!F690</f>
        <v>18.2</v>
      </c>
      <c r="H423" s="13">
        <f>'Лист 1'!G687+'Лист 1'!G690</f>
        <v>18.2</v>
      </c>
      <c r="I423" s="13">
        <f>'Лист 1'!H687+'Лист 1'!H690</f>
        <v>18.2</v>
      </c>
    </row>
    <row r="424" spans="2:9">
      <c r="B424" s="95" t="s">
        <v>991</v>
      </c>
      <c r="C424" s="96" t="s">
        <v>362</v>
      </c>
      <c r="D424" s="96" t="s">
        <v>225</v>
      </c>
      <c r="E424" s="96" t="s">
        <v>989</v>
      </c>
      <c r="F424" s="96"/>
      <c r="G424" s="81">
        <f>G425+G428</f>
        <v>1218.9000000000001</v>
      </c>
      <c r="H424" s="81">
        <f t="shared" ref="H424:I424" si="65">H425+H428</f>
        <v>1002.3</v>
      </c>
      <c r="I424" s="81">
        <f t="shared" si="65"/>
        <v>1068.9000000000001</v>
      </c>
    </row>
    <row r="425" spans="2:9">
      <c r="B425" s="95"/>
      <c r="C425" s="96" t="s">
        <v>362</v>
      </c>
      <c r="D425" s="96" t="s">
        <v>225</v>
      </c>
      <c r="E425" s="96" t="s">
        <v>990</v>
      </c>
      <c r="F425" s="96"/>
      <c r="G425" s="81">
        <f>G426+G427</f>
        <v>1097</v>
      </c>
      <c r="H425" s="81">
        <f>H426+H427</f>
        <v>902</v>
      </c>
      <c r="I425" s="81">
        <f>I426+I427</f>
        <v>962</v>
      </c>
    </row>
    <row r="426" spans="2:9" ht="36.75" customHeight="1">
      <c r="B426" s="95" t="s">
        <v>23</v>
      </c>
      <c r="C426" s="96" t="s">
        <v>362</v>
      </c>
      <c r="D426" s="96" t="s">
        <v>225</v>
      </c>
      <c r="E426" s="96" t="s">
        <v>990</v>
      </c>
      <c r="F426" s="96" t="s">
        <v>24</v>
      </c>
      <c r="G426" s="81">
        <f>'Лист 1'!F694</f>
        <v>182.9</v>
      </c>
      <c r="H426" s="81">
        <f>'Лист 1'!G694</f>
        <v>546.9</v>
      </c>
      <c r="I426" s="81">
        <f>'Лист 1'!H694</f>
        <v>546.9</v>
      </c>
    </row>
    <row r="427" spans="2:9" ht="25.5">
      <c r="B427" s="95" t="s">
        <v>993</v>
      </c>
      <c r="C427" s="96" t="s">
        <v>362</v>
      </c>
      <c r="D427" s="96" t="s">
        <v>225</v>
      </c>
      <c r="E427" s="96" t="s">
        <v>990</v>
      </c>
      <c r="F427" s="96" t="s">
        <v>26</v>
      </c>
      <c r="G427" s="81">
        <f>'Лист 1'!F695</f>
        <v>914.1</v>
      </c>
      <c r="H427" s="81">
        <f>'Лист 1'!G695</f>
        <v>355.1</v>
      </c>
      <c r="I427" s="81">
        <f>'Лист 1'!H695</f>
        <v>415.1</v>
      </c>
    </row>
    <row r="428" spans="2:9">
      <c r="B428" s="95"/>
      <c r="C428" s="96" t="s">
        <v>362</v>
      </c>
      <c r="D428" s="96" t="s">
        <v>225</v>
      </c>
      <c r="E428" s="96" t="s">
        <v>990</v>
      </c>
      <c r="F428" s="96"/>
      <c r="G428" s="81">
        <f>SUM(G429:G429)</f>
        <v>121.9</v>
      </c>
      <c r="H428" s="81">
        <f>SUM(H429:H429)</f>
        <v>100.3</v>
      </c>
      <c r="I428" s="81">
        <f>SUM(I429:I429)</f>
        <v>106.9</v>
      </c>
    </row>
    <row r="429" spans="2:9" ht="25.5">
      <c r="B429" s="95" t="s">
        <v>994</v>
      </c>
      <c r="C429" s="96" t="s">
        <v>362</v>
      </c>
      <c r="D429" s="96" t="s">
        <v>225</v>
      </c>
      <c r="E429" s="96" t="s">
        <v>990</v>
      </c>
      <c r="F429" s="96" t="s">
        <v>26</v>
      </c>
      <c r="G429" s="81">
        <f>'Лист 1'!F697</f>
        <v>121.9</v>
      </c>
      <c r="H429" s="81">
        <f>'Лист 1'!G697</f>
        <v>100.3</v>
      </c>
      <c r="I429" s="81">
        <f>'Лист 1'!H697</f>
        <v>106.9</v>
      </c>
    </row>
    <row r="430" spans="2:9">
      <c r="B430" s="11" t="s">
        <v>241</v>
      </c>
      <c r="C430" s="12" t="s">
        <v>362</v>
      </c>
      <c r="D430" s="12" t="s">
        <v>225</v>
      </c>
      <c r="E430" s="12" t="s">
        <v>530</v>
      </c>
      <c r="F430" s="12"/>
      <c r="G430" s="13">
        <f>G431+G432+G433+G434</f>
        <v>196089.8</v>
      </c>
      <c r="H430" s="13">
        <f>H431+H432+H433+H434</f>
        <v>153390.09999999998</v>
      </c>
      <c r="I430" s="13">
        <f>I431+I432+I433+I434</f>
        <v>158196.4</v>
      </c>
    </row>
    <row r="431" spans="2:9" ht="51">
      <c r="B431" s="11" t="s">
        <v>23</v>
      </c>
      <c r="C431" s="12" t="s">
        <v>362</v>
      </c>
      <c r="D431" s="12" t="s">
        <v>225</v>
      </c>
      <c r="E431" s="12" t="s">
        <v>530</v>
      </c>
      <c r="F431" s="12" t="s">
        <v>24</v>
      </c>
      <c r="G431" s="13">
        <f>'Лист 1'!F713+'Лист 1'!F718+'Лист 1'!F721+'Лист 1'!F732+'Лист 1'!F735+'Лист 1'!F700</f>
        <v>117411.3</v>
      </c>
      <c r="H431" s="13">
        <f>'Лист 1'!G713++'Лист 1'!G718+'Лист 1'!G721+'Лист 1'!G732+'Лист 1'!G735+'Лист 1'!G700</f>
        <v>92578.9</v>
      </c>
      <c r="I431" s="13">
        <f>'Лист 1'!H713+'Лист 1'!H718+'Лист 1'!H721+'Лист 1'!H732+'Лист 1'!H735+'Лист 1'!H700</f>
        <v>91762.9</v>
      </c>
    </row>
    <row r="432" spans="2:9">
      <c r="B432" s="11" t="s">
        <v>43</v>
      </c>
      <c r="C432" s="12" t="s">
        <v>362</v>
      </c>
      <c r="D432" s="12" t="s">
        <v>225</v>
      </c>
      <c r="E432" s="12" t="s">
        <v>530</v>
      </c>
      <c r="F432" s="12" t="s">
        <v>26</v>
      </c>
      <c r="G432" s="13">
        <f>'Лист 1'!F701+'Лист 1'!F703+'Лист 1'!F705+'Лист 1'!F707+'Лист 1'!F709+'Лист 1'!F711+'Лист 1'!F724+'Лист 1'!F727+'Лист 1'!F728+'Лист 1'!F736+'Лист 1'!F743+'Лист 1'!F744+'Лист 1'!F748+'Лист 1'!F749+'Лист 1'!F754+'Лист 1'!F755</f>
        <v>23087.5</v>
      </c>
      <c r="H432" s="13">
        <f>'Лист 1'!G701+'Лист 1'!G703+'Лист 1'!G705+'Лист 1'!G707+'Лист 1'!G709+'Лист 1'!G711+'Лист 1'!G724+'Лист 1'!G727+'Лист 1'!G728+'Лист 1'!G736+'Лист 1'!G743+'Лист 1'!G744+'Лист 1'!G748+'Лист 1'!G749+'Лист 1'!G754+'Лист 1'!G755</f>
        <v>20947</v>
      </c>
      <c r="I432" s="13">
        <f>'Лист 1'!H701+'Лист 1'!H703+'Лист 1'!H705+'Лист 1'!H707+'Лист 1'!H709+'Лист 1'!H711+'Лист 1'!H724+'Лист 1'!H727+'Лист 1'!H728+'Лист 1'!H736+'Лист 1'!H743+'Лист 1'!H744+'Лист 1'!H748+'Лист 1'!H749+'Лист 1'!H754+'Лист 1'!H755</f>
        <v>23037.3</v>
      </c>
    </row>
    <row r="433" spans="2:9" ht="25.5">
      <c r="B433" s="11" t="s">
        <v>442</v>
      </c>
      <c r="C433" s="12" t="s">
        <v>362</v>
      </c>
      <c r="D433" s="12" t="s">
        <v>225</v>
      </c>
      <c r="E433" s="12" t="s">
        <v>530</v>
      </c>
      <c r="F433" s="12" t="s">
        <v>72</v>
      </c>
      <c r="G433" s="13">
        <f>'Лист 1'!F714+'Лист 1'!F716+'Лист 1'!F719+'Лист 1'!F722+'Лист 1'!F725+'Лист 1'!F729+'Лист 1'!F730+'Лист 1'!F733+'Лист 1'!F737+'Лист 1'!F745+'Лист 1'!F746+'Лист 1'!F751+'Лист 1'!F752</f>
        <v>55190</v>
      </c>
      <c r="H433" s="13">
        <f>'Лист 1'!G714+'Лист 1'!G716+'Лист 1'!G719+'Лист 1'!G722+'Лист 1'!G725+'Лист 1'!G729+'Лист 1'!G730+'Лист 1'!G733+'Лист 1'!G737+'Лист 1'!G745+'Лист 1'!G746+'Лист 1'!G751+'Лист 1'!G752</f>
        <v>39463.199999999997</v>
      </c>
      <c r="I433" s="13">
        <f>'Лист 1'!H714+'Лист 1'!H716+'Лист 1'!H719+'Лист 1'!H722+'Лист 1'!H725+'Лист 1'!H729+'Лист 1'!H730+'Лист 1'!H733+'Лист 1'!H737+'Лист 1'!H745+'Лист 1'!H746+'Лист 1'!H751+'Лист 1'!H752</f>
        <v>42995.199999999997</v>
      </c>
    </row>
    <row r="434" spans="2:9">
      <c r="B434" s="11" t="s">
        <v>33</v>
      </c>
      <c r="C434" s="12" t="s">
        <v>362</v>
      </c>
      <c r="D434" s="12" t="s">
        <v>225</v>
      </c>
      <c r="E434" s="12" t="s">
        <v>530</v>
      </c>
      <c r="F434" s="12" t="s">
        <v>34</v>
      </c>
      <c r="G434" s="13">
        <f>'Лист 1'!F739+'Лист 1'!F741</f>
        <v>401</v>
      </c>
      <c r="H434" s="13">
        <f>'Лист 1'!G739+'Лист 1'!G741</f>
        <v>401</v>
      </c>
      <c r="I434" s="13">
        <f>'Лист 1'!H739+'Лист 1'!H741</f>
        <v>401</v>
      </c>
    </row>
    <row r="435" spans="2:9">
      <c r="B435" s="9" t="s">
        <v>283</v>
      </c>
      <c r="C435" s="92" t="s">
        <v>362</v>
      </c>
      <c r="D435" s="92" t="s">
        <v>284</v>
      </c>
      <c r="E435" s="12"/>
      <c r="F435" s="12"/>
      <c r="G435" s="10">
        <f>G436+G443</f>
        <v>14919</v>
      </c>
      <c r="H435" s="10">
        <f>H436+H443</f>
        <v>14121.300000000001</v>
      </c>
      <c r="I435" s="10">
        <f>I436+I443</f>
        <v>14071.300000000001</v>
      </c>
    </row>
    <row r="436" spans="2:9" ht="25.5">
      <c r="B436" s="22" t="s">
        <v>705</v>
      </c>
      <c r="C436" s="12" t="s">
        <v>362</v>
      </c>
      <c r="D436" s="12" t="s">
        <v>284</v>
      </c>
      <c r="E436" s="12" t="s">
        <v>733</v>
      </c>
      <c r="F436" s="12"/>
      <c r="G436" s="13">
        <f>G437+G439+G441</f>
        <v>7</v>
      </c>
      <c r="H436" s="13">
        <f>H437+H439+H441</f>
        <v>50</v>
      </c>
      <c r="I436" s="13">
        <f>I437+I439+I441</f>
        <v>0</v>
      </c>
    </row>
    <row r="437" spans="2:9">
      <c r="B437" s="11" t="s">
        <v>82</v>
      </c>
      <c r="C437" s="12" t="s">
        <v>362</v>
      </c>
      <c r="D437" s="12" t="s">
        <v>284</v>
      </c>
      <c r="E437" s="12" t="s">
        <v>536</v>
      </c>
      <c r="F437" s="12"/>
      <c r="G437" s="13">
        <f>G438</f>
        <v>7</v>
      </c>
      <c r="H437" s="13">
        <f>H438</f>
        <v>0</v>
      </c>
      <c r="I437" s="13">
        <f>I438</f>
        <v>0</v>
      </c>
    </row>
    <row r="438" spans="2:9">
      <c r="B438" s="11" t="s">
        <v>43</v>
      </c>
      <c r="C438" s="12" t="s">
        <v>362</v>
      </c>
      <c r="D438" s="12" t="s">
        <v>284</v>
      </c>
      <c r="E438" s="12" t="s">
        <v>536</v>
      </c>
      <c r="F438" s="12" t="s">
        <v>26</v>
      </c>
      <c r="G438" s="13">
        <f>'Лист 1'!F760</f>
        <v>7</v>
      </c>
      <c r="H438" s="13">
        <f>'Лист 1'!G760</f>
        <v>0</v>
      </c>
      <c r="I438" s="13">
        <f>'Лист 1'!H760</f>
        <v>0</v>
      </c>
    </row>
    <row r="439" spans="2:9" ht="12.75" customHeight="1">
      <c r="B439" s="22" t="s">
        <v>96</v>
      </c>
      <c r="C439" s="12" t="s">
        <v>362</v>
      </c>
      <c r="D439" s="12" t="s">
        <v>284</v>
      </c>
      <c r="E439" s="12" t="s">
        <v>539</v>
      </c>
      <c r="F439" s="12"/>
      <c r="G439" s="13">
        <f>G440</f>
        <v>0</v>
      </c>
      <c r="H439" s="13">
        <f>H440</f>
        <v>50</v>
      </c>
      <c r="I439" s="13">
        <f>I440</f>
        <v>0</v>
      </c>
    </row>
    <row r="440" spans="2:9">
      <c r="B440" s="11" t="s">
        <v>43</v>
      </c>
      <c r="C440" s="12" t="s">
        <v>362</v>
      </c>
      <c r="D440" s="12" t="s">
        <v>284</v>
      </c>
      <c r="E440" s="12" t="s">
        <v>539</v>
      </c>
      <c r="F440" s="12" t="s">
        <v>26</v>
      </c>
      <c r="G440" s="13">
        <f>'Лист 1'!F763</f>
        <v>0</v>
      </c>
      <c r="H440" s="13">
        <f>'Лист 1'!G763</f>
        <v>50</v>
      </c>
      <c r="I440" s="13">
        <f>'Лист 1'!H763</f>
        <v>0</v>
      </c>
    </row>
    <row r="441" spans="2:9" hidden="1">
      <c r="B441" s="22" t="s">
        <v>709</v>
      </c>
      <c r="C441" s="12" t="s">
        <v>362</v>
      </c>
      <c r="D441" s="12" t="s">
        <v>284</v>
      </c>
      <c r="E441" s="12" t="s">
        <v>736</v>
      </c>
      <c r="F441" s="12"/>
      <c r="G441" s="13">
        <f>G442</f>
        <v>0</v>
      </c>
      <c r="H441" s="13">
        <f>H442</f>
        <v>0</v>
      </c>
      <c r="I441" s="13">
        <f>I442</f>
        <v>0</v>
      </c>
    </row>
    <row r="442" spans="2:9" hidden="1">
      <c r="B442" s="11" t="s">
        <v>43</v>
      </c>
      <c r="C442" s="12" t="s">
        <v>362</v>
      </c>
      <c r="D442" s="12" t="s">
        <v>284</v>
      </c>
      <c r="E442" s="12" t="s">
        <v>736</v>
      </c>
      <c r="F442" s="12" t="s">
        <v>26</v>
      </c>
      <c r="G442" s="13">
        <f>'Лист 1'!F766</f>
        <v>0</v>
      </c>
      <c r="H442" s="13">
        <f>'Лист 1'!G766</f>
        <v>0</v>
      </c>
      <c r="I442" s="13">
        <f>'Лист 1'!H766</f>
        <v>0</v>
      </c>
    </row>
    <row r="443" spans="2:9">
      <c r="B443" s="11" t="s">
        <v>241</v>
      </c>
      <c r="C443" s="12" t="s">
        <v>362</v>
      </c>
      <c r="D443" s="12" t="s">
        <v>284</v>
      </c>
      <c r="E443" s="12" t="s">
        <v>530</v>
      </c>
      <c r="F443" s="12"/>
      <c r="G443" s="13">
        <f>G444+G445+G446</f>
        <v>14912</v>
      </c>
      <c r="H443" s="13">
        <f>H444+H445+H446</f>
        <v>14071.300000000001</v>
      </c>
      <c r="I443" s="13">
        <f>I444+I445+I446</f>
        <v>14071.300000000001</v>
      </c>
    </row>
    <row r="444" spans="2:9" ht="38.25" customHeight="1">
      <c r="B444" s="11" t="s">
        <v>23</v>
      </c>
      <c r="C444" s="12" t="s">
        <v>362</v>
      </c>
      <c r="D444" s="12" t="s">
        <v>284</v>
      </c>
      <c r="E444" s="12" t="s">
        <v>530</v>
      </c>
      <c r="F444" s="12" t="s">
        <v>24</v>
      </c>
      <c r="G444" s="13">
        <f>'Лист 1'!F769+'Лист 1'!F774</f>
        <v>10644.1</v>
      </c>
      <c r="H444" s="13">
        <f>'Лист 1'!G769+'Лист 1'!G774</f>
        <v>10644.1</v>
      </c>
      <c r="I444" s="13">
        <f>'Лист 1'!H769+'Лист 1'!H774</f>
        <v>10644.1</v>
      </c>
    </row>
    <row r="445" spans="2:9">
      <c r="B445" s="11" t="s">
        <v>43</v>
      </c>
      <c r="C445" s="12" t="s">
        <v>362</v>
      </c>
      <c r="D445" s="12" t="s">
        <v>284</v>
      </c>
      <c r="E445" s="12" t="s">
        <v>530</v>
      </c>
      <c r="F445" s="12" t="s">
        <v>26</v>
      </c>
      <c r="G445" s="13">
        <f>'Лист 1'!F770+'Лист 1'!F772</f>
        <v>2840.7</v>
      </c>
      <c r="H445" s="13">
        <f>'Лист 1'!G770+'Лист 1'!G772</f>
        <v>2000</v>
      </c>
      <c r="I445" s="13">
        <f>'Лист 1'!H770+'Лист 1'!H772</f>
        <v>2000</v>
      </c>
    </row>
    <row r="446" spans="2:9">
      <c r="B446" s="11" t="s">
        <v>33</v>
      </c>
      <c r="C446" s="12" t="s">
        <v>362</v>
      </c>
      <c r="D446" s="12" t="s">
        <v>284</v>
      </c>
      <c r="E446" s="12" t="s">
        <v>530</v>
      </c>
      <c r="F446" s="12" t="s">
        <v>34</v>
      </c>
      <c r="G446" s="13">
        <f>'Лист 1'!F776</f>
        <v>1427.2</v>
      </c>
      <c r="H446" s="13">
        <f>'Лист 1'!G776</f>
        <v>1427.2</v>
      </c>
      <c r="I446" s="13">
        <f>'Лист 1'!H776</f>
        <v>1427.2</v>
      </c>
    </row>
    <row r="447" spans="2:9">
      <c r="B447" s="9" t="s">
        <v>471</v>
      </c>
      <c r="C447" s="92" t="s">
        <v>362</v>
      </c>
      <c r="D447" s="92" t="s">
        <v>236</v>
      </c>
      <c r="E447" s="92"/>
      <c r="F447" s="92" t="s">
        <v>14</v>
      </c>
      <c r="G447" s="10">
        <f>G448</f>
        <v>111</v>
      </c>
      <c r="H447" s="10">
        <f>H448</f>
        <v>111</v>
      </c>
      <c r="I447" s="10">
        <f>I448</f>
        <v>111</v>
      </c>
    </row>
    <row r="448" spans="2:9" ht="25.5">
      <c r="B448" s="27" t="s">
        <v>961</v>
      </c>
      <c r="C448" s="12" t="s">
        <v>362</v>
      </c>
      <c r="D448" s="12" t="s">
        <v>236</v>
      </c>
      <c r="E448" s="12" t="s">
        <v>631</v>
      </c>
      <c r="F448" s="12"/>
      <c r="G448" s="13">
        <f>G449+G451</f>
        <v>111</v>
      </c>
      <c r="H448" s="13">
        <f>H449+H451</f>
        <v>111</v>
      </c>
      <c r="I448" s="13">
        <f>I449+I451</f>
        <v>111</v>
      </c>
    </row>
    <row r="449" spans="2:9" ht="25.5">
      <c r="B449" s="28" t="s">
        <v>475</v>
      </c>
      <c r="C449" s="12" t="s">
        <v>362</v>
      </c>
      <c r="D449" s="12" t="s">
        <v>236</v>
      </c>
      <c r="E449" s="12" t="s">
        <v>632</v>
      </c>
      <c r="F449" s="12"/>
      <c r="G449" s="13">
        <f>G450</f>
        <v>60</v>
      </c>
      <c r="H449" s="13">
        <f>H450</f>
        <v>60</v>
      </c>
      <c r="I449" s="13">
        <f>I450</f>
        <v>60</v>
      </c>
    </row>
    <row r="450" spans="2:9">
      <c r="B450" s="11" t="s">
        <v>43</v>
      </c>
      <c r="C450" s="12" t="s">
        <v>362</v>
      </c>
      <c r="D450" s="12" t="s">
        <v>236</v>
      </c>
      <c r="E450" s="12" t="s">
        <v>632</v>
      </c>
      <c r="F450" s="12" t="s">
        <v>26</v>
      </c>
      <c r="G450" s="13">
        <f>'Лист 1'!F781</f>
        <v>60</v>
      </c>
      <c r="H450" s="13">
        <f>'Лист 1'!G781</f>
        <v>60</v>
      </c>
      <c r="I450" s="13">
        <f>'Лист 1'!H781</f>
        <v>60</v>
      </c>
    </row>
    <row r="451" spans="2:9" ht="25.5">
      <c r="B451" s="28" t="s">
        <v>477</v>
      </c>
      <c r="C451" s="12" t="s">
        <v>362</v>
      </c>
      <c r="D451" s="12" t="s">
        <v>236</v>
      </c>
      <c r="E451" s="12" t="s">
        <v>633</v>
      </c>
      <c r="F451" s="12"/>
      <c r="G451" s="13">
        <f>G452</f>
        <v>51</v>
      </c>
      <c r="H451" s="13">
        <f>H452</f>
        <v>51</v>
      </c>
      <c r="I451" s="13">
        <f>I452</f>
        <v>51</v>
      </c>
    </row>
    <row r="452" spans="2:9">
      <c r="B452" s="11" t="s">
        <v>43</v>
      </c>
      <c r="C452" s="12" t="s">
        <v>362</v>
      </c>
      <c r="D452" s="12" t="s">
        <v>236</v>
      </c>
      <c r="E452" s="12" t="s">
        <v>633</v>
      </c>
      <c r="F452" s="12" t="s">
        <v>26</v>
      </c>
      <c r="G452" s="13">
        <f>'Лист 1'!F783</f>
        <v>51</v>
      </c>
      <c r="H452" s="13">
        <f>'Лист 1'!G783</f>
        <v>51</v>
      </c>
      <c r="I452" s="13">
        <f>'Лист 1'!H783</f>
        <v>51</v>
      </c>
    </row>
    <row r="453" spans="2:9">
      <c r="B453" s="9" t="s">
        <v>481</v>
      </c>
      <c r="C453" s="92" t="s">
        <v>362</v>
      </c>
      <c r="D453" s="92" t="s">
        <v>482</v>
      </c>
      <c r="E453" s="12"/>
      <c r="F453" s="12"/>
      <c r="G453" s="10">
        <f>G458+G462+G454</f>
        <v>18261.8</v>
      </c>
      <c r="H453" s="10">
        <f t="shared" ref="H453:I453" si="66">H458+H462+H454</f>
        <v>18204.8</v>
      </c>
      <c r="I453" s="10">
        <f t="shared" si="66"/>
        <v>18204.8</v>
      </c>
    </row>
    <row r="454" spans="2:9" ht="51">
      <c r="B454" s="11" t="s">
        <v>789</v>
      </c>
      <c r="C454" s="12" t="s">
        <v>362</v>
      </c>
      <c r="D454" s="12" t="s">
        <v>482</v>
      </c>
      <c r="E454" s="12" t="s">
        <v>794</v>
      </c>
      <c r="F454" s="12"/>
      <c r="G454" s="13">
        <f>G455</f>
        <v>1224.5</v>
      </c>
      <c r="H454" s="13">
        <f t="shared" ref="H454:I454" si="67">H455</f>
        <v>0</v>
      </c>
      <c r="I454" s="13">
        <f t="shared" si="67"/>
        <v>0</v>
      </c>
    </row>
    <row r="455" spans="2:9" ht="38.25">
      <c r="B455" s="11" t="s">
        <v>791</v>
      </c>
      <c r="C455" s="12" t="s">
        <v>792</v>
      </c>
      <c r="D455" s="12" t="s">
        <v>482</v>
      </c>
      <c r="E455" s="12" t="s">
        <v>795</v>
      </c>
      <c r="F455" s="12"/>
      <c r="G455" s="13">
        <f>G456+G457</f>
        <v>1224.5</v>
      </c>
      <c r="H455" s="13">
        <f t="shared" ref="H455:I455" si="68">H456+H457</f>
        <v>0</v>
      </c>
      <c r="I455" s="13">
        <f t="shared" si="68"/>
        <v>0</v>
      </c>
    </row>
    <row r="456" spans="2:9">
      <c r="B456" s="11" t="s">
        <v>43</v>
      </c>
      <c r="C456" s="12" t="s">
        <v>792</v>
      </c>
      <c r="D456" s="12" t="s">
        <v>482</v>
      </c>
      <c r="E456" s="12" t="s">
        <v>795</v>
      </c>
      <c r="F456" s="12" t="s">
        <v>24</v>
      </c>
      <c r="G456" s="13">
        <f>'Лист 1'!F787</f>
        <v>727.6</v>
      </c>
      <c r="H456" s="13">
        <f>'Лист 1'!G787</f>
        <v>0</v>
      </c>
      <c r="I456" s="13">
        <f>'Лист 1'!H787</f>
        <v>0</v>
      </c>
    </row>
    <row r="457" spans="2:9" ht="25.5">
      <c r="B457" s="11" t="s">
        <v>71</v>
      </c>
      <c r="C457" s="12" t="s">
        <v>792</v>
      </c>
      <c r="D457" s="12" t="s">
        <v>482</v>
      </c>
      <c r="E457" s="12" t="s">
        <v>795</v>
      </c>
      <c r="F457" s="12" t="s">
        <v>72</v>
      </c>
      <c r="G457" s="13">
        <f>'Лист 1'!F788</f>
        <v>496.9</v>
      </c>
      <c r="H457" s="13">
        <f>'Лист 1'!G788</f>
        <v>0</v>
      </c>
      <c r="I457" s="13">
        <f>'Лист 1'!H788</f>
        <v>0</v>
      </c>
    </row>
    <row r="458" spans="2:9" ht="25.5">
      <c r="B458" s="11" t="s">
        <v>19</v>
      </c>
      <c r="C458" s="12" t="s">
        <v>362</v>
      </c>
      <c r="D458" s="12" t="s">
        <v>482</v>
      </c>
      <c r="E458" s="12" t="s">
        <v>528</v>
      </c>
      <c r="F458" s="12" t="s">
        <v>14</v>
      </c>
      <c r="G458" s="13">
        <f>G459+G460+G461</f>
        <v>2961.8</v>
      </c>
      <c r="H458" s="13">
        <f>H459+H460+H461</f>
        <v>2905.8</v>
      </c>
      <c r="I458" s="13">
        <f>I459+I460+I461</f>
        <v>2905.8</v>
      </c>
    </row>
    <row r="459" spans="2:9" ht="38.25" customHeight="1">
      <c r="B459" s="11" t="s">
        <v>23</v>
      </c>
      <c r="C459" s="12" t="s">
        <v>362</v>
      </c>
      <c r="D459" s="12" t="s">
        <v>482</v>
      </c>
      <c r="E459" s="12" t="s">
        <v>527</v>
      </c>
      <c r="F459" s="12" t="s">
        <v>24</v>
      </c>
      <c r="G459" s="13">
        <f>'Лист 1'!F791+'Лист 1'!F794</f>
        <v>2499.8000000000002</v>
      </c>
      <c r="H459" s="13">
        <f>'Лист 1'!G791</f>
        <v>2499.8000000000002</v>
      </c>
      <c r="I459" s="13">
        <f>'Лист 1'!H791</f>
        <v>2499.8000000000002</v>
      </c>
    </row>
    <row r="460" spans="2:9">
      <c r="B460" s="11" t="s">
        <v>43</v>
      </c>
      <c r="C460" s="12" t="s">
        <v>362</v>
      </c>
      <c r="D460" s="12" t="s">
        <v>482</v>
      </c>
      <c r="E460" s="12" t="s">
        <v>527</v>
      </c>
      <c r="F460" s="12" t="s">
        <v>26</v>
      </c>
      <c r="G460" s="13">
        <f>'Лист 1'!F792</f>
        <v>456</v>
      </c>
      <c r="H460" s="13">
        <f>'Лист 1'!G792</f>
        <v>400</v>
      </c>
      <c r="I460" s="13">
        <f>'Лист 1'!H792</f>
        <v>400</v>
      </c>
    </row>
    <row r="461" spans="2:9">
      <c r="B461" s="11" t="s">
        <v>33</v>
      </c>
      <c r="C461" s="12" t="s">
        <v>362</v>
      </c>
      <c r="D461" s="12" t="s">
        <v>482</v>
      </c>
      <c r="E461" s="12" t="s">
        <v>527</v>
      </c>
      <c r="F461" s="12" t="s">
        <v>34</v>
      </c>
      <c r="G461" s="13">
        <f>'Лист 1'!F796</f>
        <v>6</v>
      </c>
      <c r="H461" s="13">
        <f>'Лист 1'!G796</f>
        <v>6</v>
      </c>
      <c r="I461" s="13">
        <f>'Лист 1'!H796</f>
        <v>6</v>
      </c>
    </row>
    <row r="462" spans="2:9">
      <c r="B462" s="11" t="s">
        <v>483</v>
      </c>
      <c r="C462" s="12" t="s">
        <v>362</v>
      </c>
      <c r="D462" s="12" t="s">
        <v>482</v>
      </c>
      <c r="E462" s="12" t="s">
        <v>530</v>
      </c>
      <c r="F462" s="12"/>
      <c r="G462" s="13">
        <f>G463+G464+G465+G466</f>
        <v>14075.5</v>
      </c>
      <c r="H462" s="13">
        <f>H463+H464+H465+H466</f>
        <v>15299</v>
      </c>
      <c r="I462" s="13">
        <f>I463+I464+I465+I466</f>
        <v>15299</v>
      </c>
    </row>
    <row r="463" spans="2:9" ht="38.25" customHeight="1">
      <c r="B463" s="11" t="s">
        <v>23</v>
      </c>
      <c r="C463" s="12" t="s">
        <v>362</v>
      </c>
      <c r="D463" s="12" t="s">
        <v>482</v>
      </c>
      <c r="E463" s="12" t="s">
        <v>530</v>
      </c>
      <c r="F463" s="12" t="s">
        <v>24</v>
      </c>
      <c r="G463" s="13">
        <f>'Лист 1'!F799+'Лист 1'!F802+'Лист 1'!F805</f>
        <v>12629.4</v>
      </c>
      <c r="H463" s="13">
        <f>'Лист 1'!G799+'Лист 1'!G802+'Лист 1'!G805</f>
        <v>13357</v>
      </c>
      <c r="I463" s="13">
        <f>'Лист 1'!H799+'Лист 1'!H802+'Лист 1'!H805</f>
        <v>13357</v>
      </c>
    </row>
    <row r="464" spans="2:9">
      <c r="B464" s="11" t="s">
        <v>43</v>
      </c>
      <c r="C464" s="12" t="s">
        <v>362</v>
      </c>
      <c r="D464" s="12" t="s">
        <v>482</v>
      </c>
      <c r="E464" s="12" t="s">
        <v>530</v>
      </c>
      <c r="F464" s="12" t="s">
        <v>26</v>
      </c>
      <c r="G464" s="13">
        <f>'Лист 1'!F800+'Лист 1'!F803+'Лист 1'!F810+'Лист 1'!F811</f>
        <v>1373.5</v>
      </c>
      <c r="H464" s="13">
        <f>'Лист 1'!G800+'Лист 1'!G803+'Лист 1'!G810+'Лист 1'!G811</f>
        <v>1372.5</v>
      </c>
      <c r="I464" s="13">
        <f>'Лист 1'!H800+'Лист 1'!H803+'Лист 1'!H810+'Лист 1'!H811</f>
        <v>1372.5</v>
      </c>
    </row>
    <row r="465" spans="2:9" ht="25.5">
      <c r="B465" s="11" t="s">
        <v>442</v>
      </c>
      <c r="C465" s="12" t="s">
        <v>362</v>
      </c>
      <c r="D465" s="12" t="s">
        <v>482</v>
      </c>
      <c r="E465" s="12" t="s">
        <v>530</v>
      </c>
      <c r="F465" s="12" t="s">
        <v>72</v>
      </c>
      <c r="G465" s="13">
        <f>'Лист 1'!F812+'Лист 1'!F813+'Лист 1'!F806</f>
        <v>67.599999999999994</v>
      </c>
      <c r="H465" s="13">
        <f>'Лист 1'!G812+'Лист 1'!G813+'Лист 1'!G806</f>
        <v>564.5</v>
      </c>
      <c r="I465" s="13">
        <f>'Лист 1'!H812+'Лист 1'!H813+'Лист 1'!H806</f>
        <v>564.5</v>
      </c>
    </row>
    <row r="466" spans="2:9">
      <c r="B466" s="11" t="s">
        <v>33</v>
      </c>
      <c r="C466" s="12" t="s">
        <v>362</v>
      </c>
      <c r="D466" s="12" t="s">
        <v>482</v>
      </c>
      <c r="E466" s="12" t="s">
        <v>530</v>
      </c>
      <c r="F466" s="12" t="s">
        <v>34</v>
      </c>
      <c r="G466" s="13">
        <f>'Лист 1'!F808</f>
        <v>5</v>
      </c>
      <c r="H466" s="13">
        <f>'Лист 1'!G808</f>
        <v>5</v>
      </c>
      <c r="I466" s="13">
        <f>'Лист 1'!H808</f>
        <v>5</v>
      </c>
    </row>
    <row r="467" spans="2:9">
      <c r="B467" s="9" t="s">
        <v>237</v>
      </c>
      <c r="C467" s="92" t="s">
        <v>362</v>
      </c>
      <c r="D467" s="92" t="s">
        <v>238</v>
      </c>
      <c r="E467" s="92" t="s">
        <v>14</v>
      </c>
      <c r="F467" s="92" t="s">
        <v>14</v>
      </c>
      <c r="G467" s="10">
        <f>G468+G471</f>
        <v>13937.4</v>
      </c>
      <c r="H467" s="10">
        <f>H468+H471</f>
        <v>13937.4</v>
      </c>
      <c r="I467" s="10">
        <f>I468+I471</f>
        <v>13937.4</v>
      </c>
    </row>
    <row r="468" spans="2:9">
      <c r="B468" s="9" t="s">
        <v>244</v>
      </c>
      <c r="C468" s="92" t="s">
        <v>362</v>
      </c>
      <c r="D468" s="92" t="s">
        <v>245</v>
      </c>
      <c r="E468" s="92" t="s">
        <v>14</v>
      </c>
      <c r="F468" s="92" t="s">
        <v>14</v>
      </c>
      <c r="G468" s="10">
        <f t="shared" ref="G468:I469" si="69">G469</f>
        <v>3208</v>
      </c>
      <c r="H468" s="10">
        <f t="shared" si="69"/>
        <v>3208</v>
      </c>
      <c r="I468" s="10">
        <f t="shared" si="69"/>
        <v>3208</v>
      </c>
    </row>
    <row r="469" spans="2:9">
      <c r="B469" s="11" t="s">
        <v>90</v>
      </c>
      <c r="C469" s="12" t="s">
        <v>362</v>
      </c>
      <c r="D469" s="12" t="s">
        <v>245</v>
      </c>
      <c r="E469" s="12" t="s">
        <v>530</v>
      </c>
      <c r="F469" s="12"/>
      <c r="G469" s="13">
        <f t="shared" si="69"/>
        <v>3208</v>
      </c>
      <c r="H469" s="13">
        <f t="shared" si="69"/>
        <v>3208</v>
      </c>
      <c r="I469" s="13">
        <f t="shared" si="69"/>
        <v>3208</v>
      </c>
    </row>
    <row r="470" spans="2:9">
      <c r="B470" s="11" t="s">
        <v>63</v>
      </c>
      <c r="C470" s="12" t="s">
        <v>362</v>
      </c>
      <c r="D470" s="12" t="s">
        <v>245</v>
      </c>
      <c r="E470" s="12" t="s">
        <v>530</v>
      </c>
      <c r="F470" s="12" t="s">
        <v>64</v>
      </c>
      <c r="G470" s="13">
        <f>'Лист 1'!F818+'Лист 1'!F820</f>
        <v>3208</v>
      </c>
      <c r="H470" s="13">
        <f>'Лист 1'!G818+'Лист 1'!G820</f>
        <v>3208</v>
      </c>
      <c r="I470" s="13">
        <f>'Лист 1'!H818+'Лист 1'!H820</f>
        <v>3208</v>
      </c>
    </row>
    <row r="471" spans="2:9">
      <c r="B471" s="9" t="s">
        <v>249</v>
      </c>
      <c r="C471" s="92" t="s">
        <v>362</v>
      </c>
      <c r="D471" s="92" t="s">
        <v>250</v>
      </c>
      <c r="E471" s="92" t="s">
        <v>14</v>
      </c>
      <c r="F471" s="92" t="s">
        <v>14</v>
      </c>
      <c r="G471" s="10">
        <f>G472</f>
        <v>10729.4</v>
      </c>
      <c r="H471" s="10">
        <f>H472</f>
        <v>10729.4</v>
      </c>
      <c r="I471" s="10">
        <f>I472</f>
        <v>10729.4</v>
      </c>
    </row>
    <row r="472" spans="2:9" s="40" customFormat="1">
      <c r="B472" s="11" t="s">
        <v>127</v>
      </c>
      <c r="C472" s="12" t="s">
        <v>362</v>
      </c>
      <c r="D472" s="12" t="s">
        <v>250</v>
      </c>
      <c r="E472" s="12" t="s">
        <v>530</v>
      </c>
      <c r="F472" s="12" t="s">
        <v>14</v>
      </c>
      <c r="G472" s="13">
        <f>G473+G474</f>
        <v>10729.4</v>
      </c>
      <c r="H472" s="13">
        <f>H473+H474</f>
        <v>10729.4</v>
      </c>
      <c r="I472" s="13">
        <f>I473+I474</f>
        <v>10729.4</v>
      </c>
    </row>
    <row r="473" spans="2:9" s="40" customFormat="1">
      <c r="B473" s="11" t="s">
        <v>43</v>
      </c>
      <c r="C473" s="12" t="s">
        <v>362</v>
      </c>
      <c r="D473" s="12" t="s">
        <v>250</v>
      </c>
      <c r="E473" s="12" t="s">
        <v>530</v>
      </c>
      <c r="F473" s="12" t="s">
        <v>26</v>
      </c>
      <c r="G473" s="13">
        <f>'Лист 1'!F824</f>
        <v>20</v>
      </c>
      <c r="H473" s="13">
        <f>'Лист 1'!G824</f>
        <v>20</v>
      </c>
      <c r="I473" s="13">
        <f>'Лист 1'!H824</f>
        <v>20</v>
      </c>
    </row>
    <row r="474" spans="2:9">
      <c r="B474" s="11" t="s">
        <v>63</v>
      </c>
      <c r="C474" s="12" t="s">
        <v>362</v>
      </c>
      <c r="D474" s="12" t="s">
        <v>250</v>
      </c>
      <c r="E474" s="12" t="s">
        <v>530</v>
      </c>
      <c r="F474" s="12" t="s">
        <v>64</v>
      </c>
      <c r="G474" s="13">
        <f>'Лист 1'!F825+'Лист 1'!F827+'Лист 1'!F829</f>
        <v>10709.4</v>
      </c>
      <c r="H474" s="13">
        <f>'Лист 1'!G825+'Лист 1'!G827+'Лист 1'!G829</f>
        <v>10709.4</v>
      </c>
      <c r="I474" s="13">
        <f>'Лист 1'!H825+'Лист 1'!H827+'Лист 1'!H829</f>
        <v>10709.4</v>
      </c>
    </row>
    <row r="475" spans="2:9" ht="38.25">
      <c r="B475" s="9" t="s">
        <v>496</v>
      </c>
      <c r="C475" s="92" t="s">
        <v>497</v>
      </c>
      <c r="D475" s="92"/>
      <c r="E475" s="92"/>
      <c r="F475" s="92"/>
      <c r="G475" s="10">
        <f>G476+G486</f>
        <v>24489.199999999997</v>
      </c>
      <c r="H475" s="10">
        <f>H476+H486</f>
        <v>34894.400000000001</v>
      </c>
      <c r="I475" s="10">
        <f>I476+I486</f>
        <v>45247.3</v>
      </c>
    </row>
    <row r="476" spans="2:9">
      <c r="B476" s="9" t="s">
        <v>15</v>
      </c>
      <c r="C476" s="92" t="s">
        <v>497</v>
      </c>
      <c r="D476" s="92" t="s">
        <v>16</v>
      </c>
      <c r="E476" s="92" t="s">
        <v>14</v>
      </c>
      <c r="F476" s="92" t="s">
        <v>14</v>
      </c>
      <c r="G476" s="10">
        <f>G477+G483</f>
        <v>5433.6</v>
      </c>
      <c r="H476" s="10">
        <f>H477+H483</f>
        <v>16029.4</v>
      </c>
      <c r="I476" s="10">
        <f>I477+I483</f>
        <v>26382.3</v>
      </c>
    </row>
    <row r="477" spans="2:9" ht="25.5">
      <c r="B477" s="9" t="s">
        <v>498</v>
      </c>
      <c r="C477" s="92" t="s">
        <v>497</v>
      </c>
      <c r="D477" s="92" t="s">
        <v>499</v>
      </c>
      <c r="E477" s="92" t="s">
        <v>14</v>
      </c>
      <c r="F477" s="92" t="s">
        <v>14</v>
      </c>
      <c r="G477" s="10">
        <f>G478+G481</f>
        <v>5433.6</v>
      </c>
      <c r="H477" s="10">
        <f>H478+H481</f>
        <v>5029.3999999999996</v>
      </c>
      <c r="I477" s="10">
        <f>I478+I481</f>
        <v>5082.3</v>
      </c>
    </row>
    <row r="478" spans="2:9" ht="25.5">
      <c r="B478" s="11" t="s">
        <v>19</v>
      </c>
      <c r="C478" s="12" t="s">
        <v>497</v>
      </c>
      <c r="D478" s="12" t="s">
        <v>499</v>
      </c>
      <c r="E478" s="12" t="s">
        <v>527</v>
      </c>
      <c r="F478" s="12" t="s">
        <v>14</v>
      </c>
      <c r="G478" s="13">
        <f>G479+G480</f>
        <v>5430.6</v>
      </c>
      <c r="H478" s="13">
        <f>H479+H480</f>
        <v>5026.3999999999996</v>
      </c>
      <c r="I478" s="13">
        <f>I479+I480</f>
        <v>5079.3</v>
      </c>
    </row>
    <row r="479" spans="2:9" ht="38.25" customHeight="1">
      <c r="B479" s="11" t="s">
        <v>23</v>
      </c>
      <c r="C479" s="12" t="s">
        <v>497</v>
      </c>
      <c r="D479" s="12" t="s">
        <v>499</v>
      </c>
      <c r="E479" s="12" t="s">
        <v>527</v>
      </c>
      <c r="F479" s="12" t="s">
        <v>24</v>
      </c>
      <c r="G479" s="13">
        <f>'Лист 1'!F835+'Лист 1'!F838</f>
        <v>4873</v>
      </c>
      <c r="H479" s="13">
        <f>'Лист 1'!G835</f>
        <v>4873</v>
      </c>
      <c r="I479" s="13">
        <f>'Лист 1'!H835</f>
        <v>4873</v>
      </c>
    </row>
    <row r="480" spans="2:9">
      <c r="B480" s="11" t="s">
        <v>43</v>
      </c>
      <c r="C480" s="12" t="s">
        <v>497</v>
      </c>
      <c r="D480" s="12" t="s">
        <v>499</v>
      </c>
      <c r="E480" s="12" t="s">
        <v>527</v>
      </c>
      <c r="F480" s="12" t="s">
        <v>26</v>
      </c>
      <c r="G480" s="13">
        <f>'Лист 1'!F836</f>
        <v>557.6</v>
      </c>
      <c r="H480" s="13">
        <f>'Лист 1'!G836</f>
        <v>153.4</v>
      </c>
      <c r="I480" s="13">
        <f>'Лист 1'!H836</f>
        <v>206.3</v>
      </c>
    </row>
    <row r="481" spans="2:9">
      <c r="B481" s="11" t="s">
        <v>90</v>
      </c>
      <c r="C481" s="12" t="s">
        <v>497</v>
      </c>
      <c r="D481" s="12" t="s">
        <v>499</v>
      </c>
      <c r="E481" s="12" t="s">
        <v>530</v>
      </c>
      <c r="F481" s="12"/>
      <c r="G481" s="13">
        <f>G482</f>
        <v>3</v>
      </c>
      <c r="H481" s="13">
        <f>H482</f>
        <v>3</v>
      </c>
      <c r="I481" s="13">
        <f>I482</f>
        <v>3</v>
      </c>
    </row>
    <row r="482" spans="2:9">
      <c r="B482" s="11" t="s">
        <v>33</v>
      </c>
      <c r="C482" s="12" t="s">
        <v>497</v>
      </c>
      <c r="D482" s="12" t="s">
        <v>499</v>
      </c>
      <c r="E482" s="12" t="s">
        <v>530</v>
      </c>
      <c r="F482" s="12" t="s">
        <v>34</v>
      </c>
      <c r="G482" s="13">
        <f>'Лист 1'!F840</f>
        <v>3</v>
      </c>
      <c r="H482" s="13">
        <f>'Лист 1'!G840</f>
        <v>3</v>
      </c>
      <c r="I482" s="13">
        <f>'Лист 1'!H840</f>
        <v>3</v>
      </c>
    </row>
    <row r="483" spans="2:9">
      <c r="B483" s="9" t="s">
        <v>500</v>
      </c>
      <c r="C483" s="92" t="s">
        <v>497</v>
      </c>
      <c r="D483" s="92" t="s">
        <v>60</v>
      </c>
      <c r="E483" s="92"/>
      <c r="F483" s="92" t="s">
        <v>14</v>
      </c>
      <c r="G483" s="10">
        <f t="shared" ref="G483:I484" si="70">G484</f>
        <v>0</v>
      </c>
      <c r="H483" s="10">
        <f t="shared" si="70"/>
        <v>11000</v>
      </c>
      <c r="I483" s="10">
        <f t="shared" si="70"/>
        <v>21300</v>
      </c>
    </row>
    <row r="484" spans="2:9">
      <c r="B484" s="11" t="s">
        <v>241</v>
      </c>
      <c r="C484" s="12" t="s">
        <v>497</v>
      </c>
      <c r="D484" s="12" t="s">
        <v>60</v>
      </c>
      <c r="E484" s="12" t="s">
        <v>530</v>
      </c>
      <c r="F484" s="12" t="s">
        <v>14</v>
      </c>
      <c r="G484" s="13">
        <f t="shared" si="70"/>
        <v>0</v>
      </c>
      <c r="H484" s="13">
        <f t="shared" si="70"/>
        <v>11000</v>
      </c>
      <c r="I484" s="13">
        <f t="shared" si="70"/>
        <v>21300</v>
      </c>
    </row>
    <row r="485" spans="2:9">
      <c r="B485" s="11" t="s">
        <v>985</v>
      </c>
      <c r="C485" s="12" t="s">
        <v>497</v>
      </c>
      <c r="D485" s="12" t="s">
        <v>60</v>
      </c>
      <c r="E485" s="12" t="s">
        <v>530</v>
      </c>
      <c r="F485" s="12" t="s">
        <v>34</v>
      </c>
      <c r="G485" s="13">
        <f>'Лист 1'!F844</f>
        <v>0</v>
      </c>
      <c r="H485" s="13">
        <f>'Лист 1'!G844</f>
        <v>11000</v>
      </c>
      <c r="I485" s="13">
        <f>'Лист 1'!H844</f>
        <v>21300</v>
      </c>
    </row>
    <row r="486" spans="2:9" ht="25.5">
      <c r="B486" s="9" t="s">
        <v>503</v>
      </c>
      <c r="C486" s="92" t="s">
        <v>497</v>
      </c>
      <c r="D486" s="92" t="s">
        <v>504</v>
      </c>
      <c r="E486" s="12"/>
      <c r="F486" s="12"/>
      <c r="G486" s="10">
        <f t="shared" ref="G486:I487" si="71">G487</f>
        <v>19055.599999999999</v>
      </c>
      <c r="H486" s="10">
        <f t="shared" si="71"/>
        <v>18865</v>
      </c>
      <c r="I486" s="10">
        <f t="shared" si="71"/>
        <v>18865</v>
      </c>
    </row>
    <row r="487" spans="2:9">
      <c r="B487" s="9" t="s">
        <v>505</v>
      </c>
      <c r="C487" s="92" t="s">
        <v>497</v>
      </c>
      <c r="D487" s="92" t="s">
        <v>506</v>
      </c>
      <c r="E487" s="12"/>
      <c r="F487" s="12"/>
      <c r="G487" s="10">
        <f t="shared" si="71"/>
        <v>19055.599999999999</v>
      </c>
      <c r="H487" s="10">
        <f t="shared" si="71"/>
        <v>18865</v>
      </c>
      <c r="I487" s="10">
        <f t="shared" si="71"/>
        <v>18865</v>
      </c>
    </row>
    <row r="488" spans="2:9">
      <c r="B488" s="11" t="s">
        <v>241</v>
      </c>
      <c r="C488" s="12" t="s">
        <v>497</v>
      </c>
      <c r="D488" s="12" t="s">
        <v>506</v>
      </c>
      <c r="E488" s="12" t="s">
        <v>530</v>
      </c>
      <c r="F488" s="12"/>
      <c r="G488" s="13">
        <f>G489</f>
        <v>19055.599999999999</v>
      </c>
      <c r="H488" s="13">
        <f>H489</f>
        <v>18865</v>
      </c>
      <c r="I488" s="13">
        <f>I489</f>
        <v>18865</v>
      </c>
    </row>
    <row r="489" spans="2:9">
      <c r="B489" s="11" t="s">
        <v>511</v>
      </c>
      <c r="C489" s="12" t="s">
        <v>497</v>
      </c>
      <c r="D489" s="12" t="s">
        <v>506</v>
      </c>
      <c r="E489" s="12" t="s">
        <v>530</v>
      </c>
      <c r="F489" s="12" t="s">
        <v>211</v>
      </c>
      <c r="G489" s="13">
        <f>'Лист 1'!F850+'Лист 1'!F852+'Лист 1'!F854</f>
        <v>19055.599999999999</v>
      </c>
      <c r="H489" s="13">
        <f>'Лист 1'!G850+'Лист 1'!G852+'Лист 1'!G854</f>
        <v>18865</v>
      </c>
      <c r="I489" s="13">
        <f>'Лист 1'!H850+'Лист 1'!H852+'Лист 1'!H854</f>
        <v>18865</v>
      </c>
    </row>
    <row r="490" spans="2:9" ht="25.5">
      <c r="B490" s="9" t="s">
        <v>516</v>
      </c>
      <c r="C490" s="92" t="s">
        <v>517</v>
      </c>
      <c r="D490" s="92"/>
      <c r="E490" s="92"/>
      <c r="F490" s="92"/>
      <c r="G490" s="10">
        <f t="shared" ref="G490:I491" si="72">G491</f>
        <v>1704.6</v>
      </c>
      <c r="H490" s="10">
        <f t="shared" si="72"/>
        <v>1275.2</v>
      </c>
      <c r="I490" s="10">
        <f t="shared" si="72"/>
        <v>1327.7</v>
      </c>
    </row>
    <row r="491" spans="2:9">
      <c r="B491" s="9" t="s">
        <v>15</v>
      </c>
      <c r="C491" s="92" t="s">
        <v>517</v>
      </c>
      <c r="D491" s="92" t="s">
        <v>16</v>
      </c>
      <c r="E491" s="92" t="s">
        <v>14</v>
      </c>
      <c r="F491" s="92" t="s">
        <v>14</v>
      </c>
      <c r="G491" s="10">
        <f t="shared" si="72"/>
        <v>1704.6</v>
      </c>
      <c r="H491" s="10">
        <f t="shared" si="72"/>
        <v>1275.2</v>
      </c>
      <c r="I491" s="10">
        <f t="shared" si="72"/>
        <v>1327.7</v>
      </c>
    </row>
    <row r="492" spans="2:9" ht="25.5">
      <c r="B492" s="9" t="s">
        <v>498</v>
      </c>
      <c r="C492" s="92" t="s">
        <v>517</v>
      </c>
      <c r="D492" s="92" t="s">
        <v>499</v>
      </c>
      <c r="E492" s="92" t="s">
        <v>14</v>
      </c>
      <c r="F492" s="92" t="s">
        <v>14</v>
      </c>
      <c r="G492" s="10">
        <f>G493+G496</f>
        <v>1704.6</v>
      </c>
      <c r="H492" s="10">
        <f>H493+H496</f>
        <v>1275.2</v>
      </c>
      <c r="I492" s="10">
        <f>I493+I496</f>
        <v>1327.7</v>
      </c>
    </row>
    <row r="493" spans="2:9" ht="25.5">
      <c r="B493" s="11" t="s">
        <v>19</v>
      </c>
      <c r="C493" s="12" t="s">
        <v>517</v>
      </c>
      <c r="D493" s="12" t="s">
        <v>499</v>
      </c>
      <c r="E493" s="12" t="s">
        <v>527</v>
      </c>
      <c r="F493" s="12" t="s">
        <v>14</v>
      </c>
      <c r="G493" s="13">
        <f>G494+G495</f>
        <v>1199.0999999999999</v>
      </c>
      <c r="H493" s="13">
        <f>H494+H495</f>
        <v>1274.2</v>
      </c>
      <c r="I493" s="13">
        <f>I494+I495</f>
        <v>1325.7</v>
      </c>
    </row>
    <row r="494" spans="2:9" ht="38.25" customHeight="1">
      <c r="B494" s="11" t="s">
        <v>23</v>
      </c>
      <c r="C494" s="12" t="s">
        <v>517</v>
      </c>
      <c r="D494" s="12" t="s">
        <v>499</v>
      </c>
      <c r="E494" s="12" t="s">
        <v>527</v>
      </c>
      <c r="F494" s="12" t="s">
        <v>24</v>
      </c>
      <c r="G494" s="13">
        <f>'Лист 1'!F860</f>
        <v>1195.0999999999999</v>
      </c>
      <c r="H494" s="13">
        <f>'Лист 1'!G860</f>
        <v>1270.2</v>
      </c>
      <c r="I494" s="13">
        <f>'Лист 1'!H860</f>
        <v>1320.7</v>
      </c>
    </row>
    <row r="495" spans="2:9">
      <c r="B495" s="11" t="s">
        <v>43</v>
      </c>
      <c r="C495" s="12" t="s">
        <v>517</v>
      </c>
      <c r="D495" s="12" t="s">
        <v>499</v>
      </c>
      <c r="E495" s="12" t="s">
        <v>528</v>
      </c>
      <c r="F495" s="12" t="s">
        <v>26</v>
      </c>
      <c r="G495" s="13">
        <f>'Лист 1'!F861</f>
        <v>4</v>
      </c>
      <c r="H495" s="13">
        <f>'Лист 1'!G861</f>
        <v>4</v>
      </c>
      <c r="I495" s="13">
        <f>'Лист 1'!H861</f>
        <v>5</v>
      </c>
    </row>
    <row r="496" spans="2:9">
      <c r="B496" s="11" t="s">
        <v>90</v>
      </c>
      <c r="C496" s="12" t="s">
        <v>517</v>
      </c>
      <c r="D496" s="12" t="s">
        <v>499</v>
      </c>
      <c r="E496" s="12" t="s">
        <v>530</v>
      </c>
      <c r="F496" s="12"/>
      <c r="G496" s="13">
        <f>G497+G498+G499</f>
        <v>505.5</v>
      </c>
      <c r="H496" s="13">
        <f>H497+H498+H499</f>
        <v>1</v>
      </c>
      <c r="I496" s="13">
        <f>I497+I498+I499</f>
        <v>2</v>
      </c>
    </row>
    <row r="497" spans="2:9" ht="38.25" customHeight="1">
      <c r="B497" s="11" t="s">
        <v>23</v>
      </c>
      <c r="C497" s="12" t="s">
        <v>517</v>
      </c>
      <c r="D497" s="12" t="s">
        <v>499</v>
      </c>
      <c r="E497" s="12" t="s">
        <v>530</v>
      </c>
      <c r="F497" s="12" t="s">
        <v>24</v>
      </c>
      <c r="G497" s="13">
        <f>'Лист 1'!F864</f>
        <v>504.5</v>
      </c>
      <c r="H497" s="13">
        <f>'Лист 1'!G864</f>
        <v>0</v>
      </c>
      <c r="I497" s="13">
        <f>'Лист 1'!H864</f>
        <v>0</v>
      </c>
    </row>
    <row r="498" spans="2:9" hidden="1">
      <c r="B498" s="11" t="s">
        <v>43</v>
      </c>
      <c r="C498" s="12" t="s">
        <v>517</v>
      </c>
      <c r="D498" s="12" t="s">
        <v>499</v>
      </c>
      <c r="E498" s="12" t="s">
        <v>530</v>
      </c>
      <c r="F498" s="12" t="s">
        <v>26</v>
      </c>
      <c r="G498" s="13">
        <f>'Лист 1'!F865</f>
        <v>0</v>
      </c>
      <c r="H498" s="13">
        <f>'Лист 1'!G865</f>
        <v>0</v>
      </c>
      <c r="I498" s="13">
        <f>'Лист 1'!H865</f>
        <v>0</v>
      </c>
    </row>
    <row r="499" spans="2:9">
      <c r="B499" s="11" t="s">
        <v>33</v>
      </c>
      <c r="C499" s="12" t="s">
        <v>517</v>
      </c>
      <c r="D499" s="12" t="s">
        <v>499</v>
      </c>
      <c r="E499" s="12" t="s">
        <v>530</v>
      </c>
      <c r="F499" s="12" t="s">
        <v>34</v>
      </c>
      <c r="G499" s="13">
        <f>'Лист 1'!F867</f>
        <v>1</v>
      </c>
      <c r="H499" s="13">
        <f>'Лист 1'!G867</f>
        <v>1</v>
      </c>
      <c r="I499" s="13">
        <f>'Лист 1'!H867</f>
        <v>2</v>
      </c>
    </row>
    <row r="500" spans="2:9" s="84" customFormat="1" ht="15">
      <c r="B500" s="85" t="s">
        <v>520</v>
      </c>
      <c r="C500" s="86"/>
      <c r="D500" s="87"/>
      <c r="E500" s="86"/>
      <c r="F500" s="86"/>
      <c r="G500" s="88">
        <f>G490+G475+G340+G264+G15+G7</f>
        <v>576557.59999999986</v>
      </c>
      <c r="H500" s="88">
        <f>H490+H475+H340+H264+H15+H7</f>
        <v>518538.6</v>
      </c>
      <c r="I500" s="88">
        <f>I490+I475+I340+I264+I15+I7</f>
        <v>491088.40000000008</v>
      </c>
    </row>
    <row r="501" spans="2:9" s="84" customFormat="1" ht="15">
      <c r="B501" s="85" t="s">
        <v>521</v>
      </c>
      <c r="C501" s="86"/>
      <c r="D501" s="87"/>
      <c r="E501" s="86"/>
      <c r="F501" s="86"/>
      <c r="G501" s="88">
        <f>'Лист 1'!F869</f>
        <v>5500</v>
      </c>
      <c r="H501" s="88">
        <f>'Лист 1'!G869</f>
        <v>0</v>
      </c>
      <c r="I501" s="88">
        <f>'Лист 1'!H869</f>
        <v>0</v>
      </c>
    </row>
    <row r="502" spans="2:9" s="84" customFormat="1" ht="15">
      <c r="B502" s="85" t="s">
        <v>522</v>
      </c>
      <c r="C502" s="86"/>
      <c r="D502" s="87"/>
      <c r="E502" s="86"/>
      <c r="F502" s="86"/>
      <c r="G502" s="88">
        <f>'Лист 1'!F870</f>
        <v>0</v>
      </c>
      <c r="H502" s="88">
        <f>'Лист 1'!G870</f>
        <v>0</v>
      </c>
      <c r="I502" s="88">
        <f>'Лист 1'!H870</f>
        <v>0</v>
      </c>
    </row>
    <row r="504" spans="2:9">
      <c r="B504" s="91"/>
      <c r="C504" s="94"/>
      <c r="D504" s="94"/>
      <c r="E504" s="94"/>
      <c r="F504" s="94"/>
      <c r="G504" s="89"/>
      <c r="H504" s="89"/>
      <c r="I504" s="89"/>
    </row>
    <row r="505" spans="2:9">
      <c r="B505" s="91"/>
      <c r="C505" s="94"/>
      <c r="D505" s="94"/>
      <c r="E505" s="94"/>
      <c r="F505" s="94"/>
      <c r="G505" s="89"/>
      <c r="H505" s="89"/>
    </row>
    <row r="506" spans="2:9">
      <c r="B506" s="91"/>
      <c r="C506" s="94"/>
      <c r="D506" s="94"/>
      <c r="E506" s="94"/>
      <c r="F506" s="94"/>
      <c r="H506" s="89"/>
      <c r="I506" s="89"/>
    </row>
    <row r="507" spans="2:9">
      <c r="B507" s="91"/>
      <c r="C507" s="94"/>
      <c r="D507" s="94"/>
      <c r="E507" s="94"/>
      <c r="F507" s="94"/>
      <c r="G507" s="168"/>
      <c r="H507" s="168"/>
    </row>
    <row r="508" spans="2:9">
      <c r="B508" s="91"/>
      <c r="C508" s="94"/>
      <c r="D508" s="94"/>
      <c r="E508" s="94"/>
      <c r="F508" s="94"/>
      <c r="G508" s="168"/>
      <c r="H508" s="168"/>
    </row>
  </sheetData>
  <sheetProtection password="CC23" sheet="1" objects="1" scenarios="1"/>
  <protectedRanges>
    <protectedRange password="C71F" sqref="H501:I501 H25:I25 H53:I53 H275:I275 H494:I495 H499:I499 G325:I325 H65:I65 H306:I310 H22:I23 G268:I273 H236:I236 H46:I51 H31:I31 H459:I461 H14:I14 H292:I292 G340:I341 H86:I86 H485:I485 G449:I452 H470:I470 H256:I256 G80:I83 H76:I76 H39:I39 H263:I263 H11:I12 H259:I259 H221:I221 H445:I446 H318:I321 G315:I316 H60:I62 H193:I197 H369:I369 H463:I466 G90:I101 G473:I474 G116:I120 G359:I364 H182:I182 H232:I232 G240:I244 H41:I41 G155:I169 G200:I210 G366:I367 H223:I223 G415:I429" name="Диапазон1"/>
    <protectedRange password="C71F" sqref="H497:I498" name="Диапазон1_3"/>
  </protectedRanges>
  <mergeCells count="11">
    <mergeCell ref="G507:H507"/>
    <mergeCell ref="G508:H508"/>
    <mergeCell ref="G3:I3"/>
    <mergeCell ref="F1:I1"/>
    <mergeCell ref="B2:I2"/>
    <mergeCell ref="B4:B5"/>
    <mergeCell ref="C4:C5"/>
    <mergeCell ref="D4:D5"/>
    <mergeCell ref="E4:E5"/>
    <mergeCell ref="F4:F5"/>
    <mergeCell ref="G4:I4"/>
  </mergeCells>
  <pageMargins left="0.62992125984251968" right="3.937007874015748E-2" top="0.94488188976377963" bottom="0.55118110236220474" header="0.31496062992125984" footer="0.31496062992125984"/>
  <pageSetup paperSize="9" scale="7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26"/>
  <sheetViews>
    <sheetView workbookViewId="0">
      <selection activeCell="I12" sqref="I12"/>
    </sheetView>
  </sheetViews>
  <sheetFormatPr defaultColWidth="9.140625" defaultRowHeight="12.75"/>
  <cols>
    <col min="1" max="1" width="0.140625" style="5" customWidth="1"/>
    <col min="2" max="2" width="80.140625" style="2" customWidth="1"/>
    <col min="3" max="3" width="9.85546875" style="2" customWidth="1"/>
    <col min="4" max="6" width="9.85546875" style="58" customWidth="1"/>
    <col min="7" max="16384" width="9.140625" style="5"/>
  </cols>
  <sheetData>
    <row r="1" spans="2:10" ht="49.5" customHeight="1">
      <c r="B1" s="38"/>
      <c r="C1" s="189" t="s">
        <v>963</v>
      </c>
      <c r="D1" s="189"/>
      <c r="E1" s="189"/>
      <c r="F1" s="189"/>
      <c r="G1" s="51"/>
      <c r="H1" s="51"/>
      <c r="I1" s="51"/>
    </row>
    <row r="2" spans="2:10" ht="12.75" customHeight="1">
      <c r="B2" s="190"/>
      <c r="C2" s="191"/>
      <c r="D2" s="191"/>
      <c r="E2" s="191"/>
      <c r="F2" s="191"/>
      <c r="G2" s="191"/>
    </row>
    <row r="3" spans="2:10" ht="25.5" customHeight="1">
      <c r="B3" s="171" t="s">
        <v>964</v>
      </c>
      <c r="C3" s="171"/>
      <c r="D3" s="192"/>
      <c r="E3" s="192"/>
      <c r="F3" s="192"/>
      <c r="G3" s="48"/>
    </row>
    <row r="4" spans="2:10">
      <c r="B4" s="48"/>
      <c r="C4" s="74"/>
      <c r="D4" s="173" t="s">
        <v>634</v>
      </c>
      <c r="E4" s="173"/>
      <c r="F4" s="173"/>
      <c r="G4" s="48"/>
    </row>
    <row r="5" spans="2:10" ht="38.25" customHeight="1">
      <c r="B5" s="182" t="s">
        <v>1</v>
      </c>
      <c r="C5" s="183" t="s">
        <v>636</v>
      </c>
      <c r="D5" s="184" t="s">
        <v>523</v>
      </c>
      <c r="E5" s="185"/>
      <c r="F5" s="185"/>
      <c r="G5" s="193"/>
      <c r="H5" s="194"/>
      <c r="I5" s="194"/>
      <c r="J5" s="194"/>
    </row>
    <row r="6" spans="2:10" ht="45" customHeight="1">
      <c r="B6" s="182"/>
      <c r="C6" s="183"/>
      <c r="D6" s="132" t="s">
        <v>3</v>
      </c>
      <c r="E6" s="132" t="s">
        <v>657</v>
      </c>
      <c r="F6" s="132" t="s">
        <v>845</v>
      </c>
      <c r="G6" s="52"/>
      <c r="H6" s="53"/>
      <c r="I6" s="53"/>
      <c r="J6" s="53"/>
    </row>
    <row r="7" spans="2:10">
      <c r="B7" s="75" t="s">
        <v>4</v>
      </c>
      <c r="C7" s="75" t="s">
        <v>5</v>
      </c>
      <c r="D7" s="75" t="s">
        <v>6</v>
      </c>
      <c r="E7" s="75" t="s">
        <v>7</v>
      </c>
      <c r="F7" s="75" t="s">
        <v>8</v>
      </c>
    </row>
    <row r="8" spans="2:10" s="18" customFormat="1" ht="25.5" customHeight="1">
      <c r="B8" s="26" t="s">
        <v>668</v>
      </c>
      <c r="C8" s="75" t="s">
        <v>540</v>
      </c>
      <c r="D8" s="10">
        <f>D9</f>
        <v>10</v>
      </c>
      <c r="E8" s="10">
        <f>E9</f>
        <v>10</v>
      </c>
      <c r="F8" s="10">
        <f>F9</f>
        <v>0</v>
      </c>
    </row>
    <row r="9" spans="2:10" ht="12.75" customHeight="1">
      <c r="B9" s="22" t="s">
        <v>101</v>
      </c>
      <c r="C9" s="12" t="s">
        <v>541</v>
      </c>
      <c r="D9" s="13">
        <f>Целевые!F61</f>
        <v>10</v>
      </c>
      <c r="E9" s="13">
        <f>Целевые!G61</f>
        <v>10</v>
      </c>
      <c r="F9" s="13">
        <f>Целевые!H61</f>
        <v>0</v>
      </c>
    </row>
    <row r="10" spans="2:10" s="18" customFormat="1" ht="38.25" customHeight="1">
      <c r="B10" s="54" t="s">
        <v>914</v>
      </c>
      <c r="C10" s="75" t="s">
        <v>532</v>
      </c>
      <c r="D10" s="10">
        <f>SUM(D11:D13)</f>
        <v>78.5</v>
      </c>
      <c r="E10" s="10">
        <f>SUM(E11:E13)</f>
        <v>76.5</v>
      </c>
      <c r="F10" s="10">
        <f>SUM(F11:F13)</f>
        <v>76.5</v>
      </c>
    </row>
    <row r="11" spans="2:10" ht="12.75" customHeight="1">
      <c r="B11" s="20" t="s">
        <v>84</v>
      </c>
      <c r="C11" s="12" t="s">
        <v>533</v>
      </c>
      <c r="D11" s="13">
        <f>Целевые!F51</f>
        <v>32.5</v>
      </c>
      <c r="E11" s="13">
        <f>Целевые!G51</f>
        <v>30.5</v>
      </c>
      <c r="F11" s="13">
        <f>Целевые!H51</f>
        <v>30.5</v>
      </c>
    </row>
    <row r="12" spans="2:10" ht="12.75" customHeight="1">
      <c r="B12" s="20" t="s">
        <v>86</v>
      </c>
      <c r="C12" s="12" t="s">
        <v>637</v>
      </c>
      <c r="D12" s="13">
        <f>Целевые!F53</f>
        <v>30</v>
      </c>
      <c r="E12" s="13">
        <f>Целевые!G53</f>
        <v>30</v>
      </c>
      <c r="F12" s="13">
        <f>Целевые!H53</f>
        <v>30</v>
      </c>
    </row>
    <row r="13" spans="2:10" ht="12.75" customHeight="1">
      <c r="B13" s="20" t="s">
        <v>88</v>
      </c>
      <c r="C13" s="12" t="s">
        <v>535</v>
      </c>
      <c r="D13" s="13">
        <f>Целевые!F55</f>
        <v>16</v>
      </c>
      <c r="E13" s="13">
        <f>Целевые!G55</f>
        <v>16</v>
      </c>
      <c r="F13" s="13">
        <f>Целевые!H55</f>
        <v>16</v>
      </c>
    </row>
    <row r="14" spans="2:10" s="18" customFormat="1" ht="37.5" customHeight="1">
      <c r="B14" s="26" t="s">
        <v>827</v>
      </c>
      <c r="C14" s="75" t="s">
        <v>638</v>
      </c>
      <c r="D14" s="10">
        <f>SUM(D15:D20)</f>
        <v>727.8</v>
      </c>
      <c r="E14" s="10">
        <f>SUM(E15:E20)</f>
        <v>609.9</v>
      </c>
      <c r="F14" s="10">
        <f>SUM(F15:F20)</f>
        <v>0</v>
      </c>
    </row>
    <row r="15" spans="2:10" ht="12.75" customHeight="1">
      <c r="B15" s="22" t="s">
        <v>93</v>
      </c>
      <c r="C15" s="12" t="s">
        <v>536</v>
      </c>
      <c r="D15" s="13">
        <f>Целевые!F238+Целевые!F307</f>
        <v>185.5</v>
      </c>
      <c r="E15" s="13">
        <f>Целевые!G238+Целевые!G307</f>
        <v>178.5</v>
      </c>
      <c r="F15" s="13">
        <f>Целевые!H238+Целевые!H307</f>
        <v>0</v>
      </c>
    </row>
    <row r="16" spans="2:10" ht="12.75" customHeight="1">
      <c r="B16" s="22" t="s">
        <v>94</v>
      </c>
      <c r="C16" s="12" t="s">
        <v>537</v>
      </c>
      <c r="D16" s="13">
        <f>Целевые!F206+Целевые!F241</f>
        <v>250</v>
      </c>
      <c r="E16" s="13">
        <f>Целевые!G206+Целевые!G241</f>
        <v>250</v>
      </c>
      <c r="F16" s="13">
        <f>Целевые!H206+Целевые!H241</f>
        <v>0</v>
      </c>
    </row>
    <row r="17" spans="2:6">
      <c r="B17" s="22" t="s">
        <v>95</v>
      </c>
      <c r="C17" s="12" t="s">
        <v>538</v>
      </c>
      <c r="D17" s="13">
        <f>Целевые!F208+Целевые!F244</f>
        <v>26.4</v>
      </c>
      <c r="E17" s="13">
        <f>Целевые!G208+Целевые!G244</f>
        <v>2.4</v>
      </c>
      <c r="F17" s="13">
        <f>Целевые!H208+Целевые!H244</f>
        <v>0</v>
      </c>
    </row>
    <row r="18" spans="2:6">
      <c r="B18" s="22" t="s">
        <v>96</v>
      </c>
      <c r="C18" s="12" t="s">
        <v>539</v>
      </c>
      <c r="D18" s="13">
        <f>Целевые!F210+Целевые!F247+Целевые!F309</f>
        <v>150</v>
      </c>
      <c r="E18" s="13">
        <f>Целевые!G210+Целевые!G247+Целевые!G309</f>
        <v>100</v>
      </c>
      <c r="F18" s="13">
        <f>Целевые!H210+Целевые!H247+Целевые!H309</f>
        <v>0</v>
      </c>
    </row>
    <row r="19" spans="2:6">
      <c r="B19" s="22" t="s">
        <v>707</v>
      </c>
      <c r="C19" s="12" t="s">
        <v>706</v>
      </c>
      <c r="D19" s="13">
        <f>Целевые!F212+Целевые!F249</f>
        <v>46.9</v>
      </c>
      <c r="E19" s="13">
        <f>Целевые!G212+Целевые!G249</f>
        <v>10</v>
      </c>
      <c r="F19" s="13">
        <f>Целевые!H212+Целевые!H249</f>
        <v>0</v>
      </c>
    </row>
    <row r="20" spans="2:6">
      <c r="B20" s="22" t="s">
        <v>709</v>
      </c>
      <c r="C20" s="12" t="s">
        <v>710</v>
      </c>
      <c r="D20" s="13">
        <f>Целевые!F216+Целевые!F255+Целевые!F311</f>
        <v>69</v>
      </c>
      <c r="E20" s="13">
        <f>Целевые!G216+Целевые!G255+Целевые!G311</f>
        <v>69</v>
      </c>
      <c r="F20" s="13">
        <f>Целевые!H216+Целевые!H255+Целевые!H311</f>
        <v>0</v>
      </c>
    </row>
    <row r="21" spans="2:6" s="18" customFormat="1" ht="25.5">
      <c r="B21" s="26" t="s">
        <v>670</v>
      </c>
      <c r="C21" s="75" t="s">
        <v>542</v>
      </c>
      <c r="D21" s="10">
        <f>SUM(D22:D23)</f>
        <v>12</v>
      </c>
      <c r="E21" s="10">
        <f>SUM(E22:E23)</f>
        <v>12</v>
      </c>
      <c r="F21" s="10">
        <f>SUM(F22:F23)</f>
        <v>0</v>
      </c>
    </row>
    <row r="22" spans="2:6">
      <c r="B22" s="22" t="s">
        <v>88</v>
      </c>
      <c r="C22" s="12" t="s">
        <v>639</v>
      </c>
      <c r="D22" s="13">
        <f>Целевые!F64</f>
        <v>10</v>
      </c>
      <c r="E22" s="13">
        <f>Целевые!G64</f>
        <v>10</v>
      </c>
      <c r="F22" s="13">
        <f>Целевые!H64</f>
        <v>0</v>
      </c>
    </row>
    <row r="23" spans="2:6" ht="25.5">
      <c r="B23" s="22" t="s">
        <v>106</v>
      </c>
      <c r="C23" s="12" t="s">
        <v>544</v>
      </c>
      <c r="D23" s="13">
        <f>Целевые!F66</f>
        <v>2</v>
      </c>
      <c r="E23" s="13">
        <f>Целевые!G66</f>
        <v>2</v>
      </c>
      <c r="F23" s="13">
        <f>Целевые!H66</f>
        <v>0</v>
      </c>
    </row>
    <row r="24" spans="2:6" ht="25.5">
      <c r="B24" s="26" t="s">
        <v>859</v>
      </c>
      <c r="C24" s="131" t="s">
        <v>974</v>
      </c>
      <c r="D24" s="10">
        <f>D25+D26+D27</f>
        <v>2200</v>
      </c>
      <c r="E24" s="10">
        <f t="shared" ref="E24:F24" si="0">E25+E26+E27</f>
        <v>0</v>
      </c>
      <c r="F24" s="10">
        <f t="shared" si="0"/>
        <v>0</v>
      </c>
    </row>
    <row r="25" spans="2:6" ht="25.5">
      <c r="B25" s="11" t="s">
        <v>863</v>
      </c>
      <c r="C25" s="12" t="s">
        <v>975</v>
      </c>
      <c r="D25" s="13">
        <f>Целевые!F129</f>
        <v>600</v>
      </c>
      <c r="E25" s="13">
        <f>Целевые!G129</f>
        <v>0</v>
      </c>
      <c r="F25" s="13">
        <f>Целевые!H129</f>
        <v>0</v>
      </c>
    </row>
    <row r="26" spans="2:6" ht="25.5">
      <c r="B26" s="11" t="s">
        <v>864</v>
      </c>
      <c r="C26" s="12" t="s">
        <v>976</v>
      </c>
      <c r="D26" s="13">
        <f>Целевые!F131</f>
        <v>150</v>
      </c>
      <c r="E26" s="13">
        <f>Целевые!G131</f>
        <v>0</v>
      </c>
      <c r="F26" s="13">
        <f>Целевые!H131</f>
        <v>0</v>
      </c>
    </row>
    <row r="27" spans="2:6">
      <c r="B27" s="11" t="s">
        <v>865</v>
      </c>
      <c r="C27" s="12" t="s">
        <v>977</v>
      </c>
      <c r="D27" s="13">
        <f>Целевые!F133</f>
        <v>1450</v>
      </c>
      <c r="E27" s="13">
        <f>Целевые!G133</f>
        <v>0</v>
      </c>
      <c r="F27" s="13">
        <f>Целевые!H133</f>
        <v>0</v>
      </c>
    </row>
    <row r="28" spans="2:6" s="18" customFormat="1" ht="24.75" customHeight="1">
      <c r="B28" s="26" t="s">
        <v>701</v>
      </c>
      <c r="C28" s="75" t="s">
        <v>640</v>
      </c>
      <c r="D28" s="10">
        <f>SUM(D29:D31)</f>
        <v>458.4</v>
      </c>
      <c r="E28" s="10">
        <f>SUM(E29:E31)</f>
        <v>476.7</v>
      </c>
      <c r="F28" s="10">
        <f>SUM(F29:F31)</f>
        <v>0</v>
      </c>
    </row>
    <row r="29" spans="2:6" ht="25.5">
      <c r="B29" s="11" t="s">
        <v>702</v>
      </c>
      <c r="C29" s="12" t="s">
        <v>577</v>
      </c>
      <c r="D29" s="13">
        <f>Целевые!F197</f>
        <v>10</v>
      </c>
      <c r="E29" s="13">
        <f>Целевые!G197</f>
        <v>10</v>
      </c>
      <c r="F29" s="13">
        <f>Целевые!H197</f>
        <v>0</v>
      </c>
    </row>
    <row r="30" spans="2:6" ht="38.25">
      <c r="B30" s="11" t="s">
        <v>703</v>
      </c>
      <c r="C30" s="12" t="s">
        <v>578</v>
      </c>
      <c r="D30" s="13">
        <f>Целевые!F199</f>
        <v>433.4</v>
      </c>
      <c r="E30" s="13">
        <f>Целевые!G199</f>
        <v>451.7</v>
      </c>
      <c r="F30" s="13">
        <f>Целевые!H199</f>
        <v>0</v>
      </c>
    </row>
    <row r="31" spans="2:6" ht="25.5">
      <c r="B31" s="11" t="s">
        <v>704</v>
      </c>
      <c r="C31" s="12" t="s">
        <v>579</v>
      </c>
      <c r="D31" s="13">
        <f>Целевые!F201</f>
        <v>15</v>
      </c>
      <c r="E31" s="13">
        <f>Целевые!G201</f>
        <v>15</v>
      </c>
      <c r="F31" s="13">
        <f>Целевые!H201</f>
        <v>0</v>
      </c>
    </row>
    <row r="32" spans="2:6" s="18" customFormat="1" ht="25.5">
      <c r="B32" s="26" t="s">
        <v>672</v>
      </c>
      <c r="C32" s="75" t="s">
        <v>554</v>
      </c>
      <c r="D32" s="10">
        <f>SUM(D33:D35)</f>
        <v>239</v>
      </c>
      <c r="E32" s="10">
        <f>SUM(E33:E35)</f>
        <v>90</v>
      </c>
      <c r="F32" s="10">
        <f>SUM(F33:F35)</f>
        <v>0</v>
      </c>
    </row>
    <row r="33" spans="2:6">
      <c r="B33" s="22" t="s">
        <v>157</v>
      </c>
      <c r="C33" s="12" t="s">
        <v>555</v>
      </c>
      <c r="D33" s="13">
        <f>Целевые!F111</f>
        <v>9</v>
      </c>
      <c r="E33" s="13">
        <f>Целевые!G111</f>
        <v>10</v>
      </c>
      <c r="F33" s="13">
        <f>Целевые!H111</f>
        <v>0</v>
      </c>
    </row>
    <row r="34" spans="2:6">
      <c r="B34" s="22" t="s">
        <v>160</v>
      </c>
      <c r="C34" s="12" t="s">
        <v>556</v>
      </c>
      <c r="D34" s="13">
        <f>Целевые!F113</f>
        <v>150</v>
      </c>
      <c r="E34" s="13">
        <f>Целевые!G113</f>
        <v>0</v>
      </c>
      <c r="F34" s="13">
        <f>Целевые!H113</f>
        <v>0</v>
      </c>
    </row>
    <row r="35" spans="2:6">
      <c r="B35" s="22" t="s">
        <v>162</v>
      </c>
      <c r="C35" s="12" t="s">
        <v>557</v>
      </c>
      <c r="D35" s="13">
        <f>Целевые!F115</f>
        <v>80</v>
      </c>
      <c r="E35" s="13">
        <f>Целевые!G115</f>
        <v>80</v>
      </c>
      <c r="F35" s="13">
        <f>Целевые!H115</f>
        <v>0</v>
      </c>
    </row>
    <row r="36" spans="2:6" s="18" customFormat="1" ht="25.5">
      <c r="B36" s="45" t="s">
        <v>298</v>
      </c>
      <c r="C36" s="75" t="s">
        <v>641</v>
      </c>
      <c r="D36" s="10">
        <f>SUM(D37:D42)</f>
        <v>251.4</v>
      </c>
      <c r="E36" s="10">
        <f>E37+E38+E39+E40+E41+E42</f>
        <v>0</v>
      </c>
      <c r="F36" s="10">
        <f>F37+F38+F39+F40+F41+F42</f>
        <v>0</v>
      </c>
    </row>
    <row r="37" spans="2:6" ht="12.75" customHeight="1">
      <c r="B37" s="28" t="s">
        <v>301</v>
      </c>
      <c r="C37" s="12" t="s">
        <v>589</v>
      </c>
      <c r="D37" s="13">
        <f>Целевые!F335</f>
        <v>3</v>
      </c>
      <c r="E37" s="13">
        <f>Целевые!G335</f>
        <v>0</v>
      </c>
      <c r="F37" s="13">
        <f>Целевые!H335</f>
        <v>0</v>
      </c>
    </row>
    <row r="38" spans="2:6">
      <c r="B38" s="28" t="s">
        <v>303</v>
      </c>
      <c r="C38" s="12" t="s">
        <v>591</v>
      </c>
      <c r="D38" s="13">
        <f>Целевые!F337</f>
        <v>127</v>
      </c>
      <c r="E38" s="13">
        <f>Целевые!G337</f>
        <v>0</v>
      </c>
      <c r="F38" s="13">
        <f>Целевые!H337</f>
        <v>0</v>
      </c>
    </row>
    <row r="39" spans="2:6">
      <c r="B39" s="28" t="s">
        <v>305</v>
      </c>
      <c r="C39" s="12" t="s">
        <v>642</v>
      </c>
      <c r="D39" s="13">
        <f>Целевые!F339</f>
        <v>30</v>
      </c>
      <c r="E39" s="13">
        <f>Целевые!G339</f>
        <v>0</v>
      </c>
      <c r="F39" s="13">
        <f>Целевые!H339</f>
        <v>0</v>
      </c>
    </row>
    <row r="40" spans="2:6">
      <c r="B40" s="28" t="s">
        <v>307</v>
      </c>
      <c r="C40" s="12" t="s">
        <v>593</v>
      </c>
      <c r="D40" s="13">
        <f>Целевые!F341</f>
        <v>26.4</v>
      </c>
      <c r="E40" s="13">
        <f>Целевые!G341</f>
        <v>0</v>
      </c>
      <c r="F40" s="13">
        <f>Целевые!H341</f>
        <v>0</v>
      </c>
    </row>
    <row r="41" spans="2:6" ht="25.5" customHeight="1">
      <c r="B41" s="28" t="s">
        <v>309</v>
      </c>
      <c r="C41" s="12" t="s">
        <v>594</v>
      </c>
      <c r="D41" s="13">
        <f>Целевые!F343</f>
        <v>35</v>
      </c>
      <c r="E41" s="13">
        <f>Целевые!G343</f>
        <v>0</v>
      </c>
      <c r="F41" s="13">
        <f>Целевые!H343</f>
        <v>0</v>
      </c>
    </row>
    <row r="42" spans="2:6">
      <c r="B42" s="28" t="s">
        <v>311</v>
      </c>
      <c r="C42" s="12" t="s">
        <v>643</v>
      </c>
      <c r="D42" s="13">
        <f>Целевые!F345</f>
        <v>30</v>
      </c>
      <c r="E42" s="13">
        <f>Целевые!G345</f>
        <v>0</v>
      </c>
      <c r="F42" s="13">
        <f>Целевые!H345</f>
        <v>0</v>
      </c>
    </row>
    <row r="43" spans="2:6" s="18" customFormat="1" ht="25.5" customHeight="1">
      <c r="B43" s="45" t="s">
        <v>922</v>
      </c>
      <c r="C43" s="75" t="s">
        <v>596</v>
      </c>
      <c r="D43" s="10">
        <f>D44</f>
        <v>15</v>
      </c>
      <c r="E43" s="10">
        <f>E44</f>
        <v>15</v>
      </c>
      <c r="F43" s="10">
        <f>F44</f>
        <v>15</v>
      </c>
    </row>
    <row r="44" spans="2:6">
      <c r="B44" s="22" t="s">
        <v>315</v>
      </c>
      <c r="C44" s="12" t="s">
        <v>597</v>
      </c>
      <c r="D44" s="13">
        <f>Целевые!F348</f>
        <v>15</v>
      </c>
      <c r="E44" s="13">
        <f>Целевые!G348</f>
        <v>15</v>
      </c>
      <c r="F44" s="13">
        <f>Целевые!H348</f>
        <v>15</v>
      </c>
    </row>
    <row r="45" spans="2:6" ht="25.5">
      <c r="B45" s="45" t="s">
        <v>961</v>
      </c>
      <c r="C45" s="75" t="s">
        <v>644</v>
      </c>
      <c r="D45" s="10">
        <f>SUM(D46:D47)</f>
        <v>111</v>
      </c>
      <c r="E45" s="10">
        <f>E46+E47</f>
        <v>111</v>
      </c>
      <c r="F45" s="10">
        <f>F46+F47</f>
        <v>111</v>
      </c>
    </row>
    <row r="46" spans="2:6" ht="25.5">
      <c r="B46" s="27" t="s">
        <v>475</v>
      </c>
      <c r="C46" s="12" t="s">
        <v>632</v>
      </c>
      <c r="D46" s="13">
        <f>Целевые!F351</f>
        <v>60</v>
      </c>
      <c r="E46" s="13">
        <f>Целевые!G351</f>
        <v>60</v>
      </c>
      <c r="F46" s="13">
        <f>Целевые!H351</f>
        <v>60</v>
      </c>
    </row>
    <row r="47" spans="2:6" ht="25.5">
      <c r="B47" s="27" t="s">
        <v>477</v>
      </c>
      <c r="C47" s="12" t="s">
        <v>645</v>
      </c>
      <c r="D47" s="13">
        <f>Целевые!F353</f>
        <v>51</v>
      </c>
      <c r="E47" s="13">
        <f>Целевые!G353</f>
        <v>51</v>
      </c>
      <c r="F47" s="13">
        <f>Целевые!H353</f>
        <v>51</v>
      </c>
    </row>
    <row r="48" spans="2:6" s="18" customFormat="1" ht="25.5">
      <c r="B48" s="45" t="s">
        <v>925</v>
      </c>
      <c r="C48" s="75" t="s">
        <v>609</v>
      </c>
      <c r="D48" s="10">
        <f>SUM(D49:D51)</f>
        <v>400</v>
      </c>
      <c r="E48" s="10">
        <f>E49+E50+E51</f>
        <v>369.2</v>
      </c>
      <c r="F48" s="10">
        <f>F49+F50+F51</f>
        <v>369.2</v>
      </c>
    </row>
    <row r="49" spans="2:9" ht="25.5">
      <c r="B49" s="22" t="s">
        <v>355</v>
      </c>
      <c r="C49" s="12" t="s">
        <v>610</v>
      </c>
      <c r="D49" s="13">
        <f>Целевые!F431</f>
        <v>289.2</v>
      </c>
      <c r="E49" s="13">
        <f>Целевые!G431</f>
        <v>289.2</v>
      </c>
      <c r="F49" s="13">
        <f>Целевые!H431</f>
        <v>289.2</v>
      </c>
    </row>
    <row r="50" spans="2:9">
      <c r="B50" s="22" t="s">
        <v>357</v>
      </c>
      <c r="C50" s="12" t="s">
        <v>611</v>
      </c>
      <c r="D50" s="13">
        <f>Целевые!F434</f>
        <v>30</v>
      </c>
      <c r="E50" s="13">
        <f>Целевые!G434</f>
        <v>30</v>
      </c>
      <c r="F50" s="13">
        <f>Целевые!H434</f>
        <v>30</v>
      </c>
    </row>
    <row r="51" spans="2:9">
      <c r="B51" s="22" t="s">
        <v>359</v>
      </c>
      <c r="C51" s="12" t="s">
        <v>612</v>
      </c>
      <c r="D51" s="13">
        <f>Целевые!F436</f>
        <v>80.8</v>
      </c>
      <c r="E51" s="13">
        <f>Целевые!G436</f>
        <v>50</v>
      </c>
      <c r="F51" s="13">
        <f>Целевые!H436</f>
        <v>50</v>
      </c>
    </row>
    <row r="52" spans="2:9" ht="25.5">
      <c r="B52" s="26" t="s">
        <v>854</v>
      </c>
      <c r="C52" s="131" t="s">
        <v>938</v>
      </c>
      <c r="D52" s="10">
        <f>D53</f>
        <v>9.5</v>
      </c>
      <c r="E52" s="10">
        <f t="shared" ref="E52:F52" si="1">E53</f>
        <v>9.5</v>
      </c>
      <c r="F52" s="10">
        <f t="shared" si="1"/>
        <v>0</v>
      </c>
      <c r="G52" s="5" t="s">
        <v>966</v>
      </c>
    </row>
    <row r="53" spans="2:9">
      <c r="B53" s="11" t="s">
        <v>855</v>
      </c>
      <c r="C53" s="12" t="s">
        <v>965</v>
      </c>
      <c r="D53" s="13">
        <f>Целевые!F118</f>
        <v>9.5</v>
      </c>
      <c r="E53" s="13">
        <f>Целевые!G118</f>
        <v>9.5</v>
      </c>
      <c r="F53" s="13">
        <f>Целевые!H118</f>
        <v>0</v>
      </c>
    </row>
    <row r="54" spans="2:9" s="18" customFormat="1" ht="25.5">
      <c r="B54" s="26" t="s">
        <v>671</v>
      </c>
      <c r="C54" s="75" t="s">
        <v>545</v>
      </c>
      <c r="D54" s="10">
        <f>D55</f>
        <v>5</v>
      </c>
      <c r="E54" s="10">
        <f>E55</f>
        <v>5</v>
      </c>
      <c r="F54" s="10">
        <f>F55</f>
        <v>0</v>
      </c>
    </row>
    <row r="55" spans="2:9">
      <c r="B55" s="22" t="s">
        <v>110</v>
      </c>
      <c r="C55" s="12" t="s">
        <v>546</v>
      </c>
      <c r="D55" s="13">
        <f>Целевые!F69</f>
        <v>5</v>
      </c>
      <c r="E55" s="13">
        <f>Целевые!G69</f>
        <v>5</v>
      </c>
      <c r="F55" s="13">
        <f>Целевые!H69</f>
        <v>0</v>
      </c>
    </row>
    <row r="56" spans="2:9" s="18" customFormat="1" ht="25.5">
      <c r="B56" s="26" t="s">
        <v>918</v>
      </c>
      <c r="C56" s="75" t="s">
        <v>561</v>
      </c>
      <c r="D56" s="10">
        <f>SUM(D57:D62)</f>
        <v>2750</v>
      </c>
      <c r="E56" s="10">
        <f>SUM(E57:E62)</f>
        <v>2151</v>
      </c>
      <c r="F56" s="10">
        <f>SUM(F57:F62)</f>
        <v>1151</v>
      </c>
      <c r="G56" s="55"/>
      <c r="H56" s="55"/>
      <c r="I56" s="55"/>
    </row>
    <row r="57" spans="2:9" ht="25.5">
      <c r="B57" s="22" t="s">
        <v>176</v>
      </c>
      <c r="C57" s="12" t="s">
        <v>646</v>
      </c>
      <c r="D57" s="13">
        <f>Целевые!F138</f>
        <v>300</v>
      </c>
      <c r="E57" s="13">
        <f>Целевые!G138</f>
        <v>1</v>
      </c>
      <c r="F57" s="13">
        <f>Целевые!H138</f>
        <v>1</v>
      </c>
      <c r="G57" s="56"/>
      <c r="H57" s="56"/>
      <c r="I57" s="56"/>
    </row>
    <row r="58" spans="2:9" ht="25.5">
      <c r="B58" s="22" t="s">
        <v>178</v>
      </c>
      <c r="C58" s="12" t="s">
        <v>563</v>
      </c>
      <c r="D58" s="13">
        <f>Целевые!F140</f>
        <v>50</v>
      </c>
      <c r="E58" s="13">
        <f>Целевые!G140</f>
        <v>650</v>
      </c>
      <c r="F58" s="13">
        <f>Целевые!H140</f>
        <v>650</v>
      </c>
      <c r="G58" s="56"/>
      <c r="H58" s="56"/>
      <c r="I58" s="56"/>
    </row>
    <row r="59" spans="2:9" ht="25.5">
      <c r="B59" s="11" t="s">
        <v>683</v>
      </c>
      <c r="C59" s="12" t="s">
        <v>684</v>
      </c>
      <c r="D59" s="13">
        <f>Целевые!F144</f>
        <v>1000</v>
      </c>
      <c r="E59" s="13">
        <f>Целевые!G144</f>
        <v>0</v>
      </c>
      <c r="F59" s="13">
        <f>Целевые!H144</f>
        <v>0</v>
      </c>
      <c r="G59" s="56"/>
      <c r="H59" s="56"/>
      <c r="I59" s="56"/>
    </row>
    <row r="60" spans="2:9" ht="25.5">
      <c r="B60" s="11" t="s">
        <v>685</v>
      </c>
      <c r="C60" s="12" t="s">
        <v>687</v>
      </c>
      <c r="D60" s="13">
        <f>Целевые!F146</f>
        <v>0</v>
      </c>
      <c r="E60" s="13">
        <f>Целевые!G146</f>
        <v>1000</v>
      </c>
      <c r="F60" s="13">
        <f>Целевые!H146</f>
        <v>0</v>
      </c>
      <c r="G60" s="56"/>
      <c r="H60" s="56"/>
      <c r="I60" s="56"/>
    </row>
    <row r="61" spans="2:9" ht="25.5">
      <c r="B61" s="11" t="s">
        <v>686</v>
      </c>
      <c r="C61" s="12" t="s">
        <v>647</v>
      </c>
      <c r="D61" s="13">
        <f>Целевые!F148</f>
        <v>1300</v>
      </c>
      <c r="E61" s="13">
        <f>Целевые!G148</f>
        <v>0</v>
      </c>
      <c r="F61" s="13">
        <f>Целевые!H148</f>
        <v>0</v>
      </c>
      <c r="G61" s="56"/>
      <c r="H61" s="56"/>
      <c r="I61" s="56"/>
    </row>
    <row r="62" spans="2:9" ht="38.25">
      <c r="B62" s="22" t="s">
        <v>689</v>
      </c>
      <c r="C62" s="12" t="s">
        <v>648</v>
      </c>
      <c r="D62" s="13">
        <f>Целевые!F152</f>
        <v>100</v>
      </c>
      <c r="E62" s="13">
        <f>Целевые!G152</f>
        <v>500</v>
      </c>
      <c r="F62" s="13">
        <f>Целевые!H152</f>
        <v>500</v>
      </c>
      <c r="G62" s="56"/>
      <c r="H62" s="56"/>
      <c r="I62" s="56"/>
    </row>
    <row r="63" spans="2:9" s="18" customFormat="1" ht="51">
      <c r="B63" s="57" t="s">
        <v>915</v>
      </c>
      <c r="C63" s="75" t="s">
        <v>547</v>
      </c>
      <c r="D63" s="10">
        <f>D64</f>
        <v>3300</v>
      </c>
      <c r="E63" s="10">
        <f>E64</f>
        <v>3300</v>
      </c>
      <c r="F63" s="10">
        <f>F64</f>
        <v>3300</v>
      </c>
    </row>
    <row r="64" spans="2:9" ht="38.25">
      <c r="B64" s="22" t="s">
        <v>124</v>
      </c>
      <c r="C64" s="12" t="s">
        <v>548</v>
      </c>
      <c r="D64" s="13">
        <f>Целевые!F84</f>
        <v>3300</v>
      </c>
      <c r="E64" s="13">
        <f>Целевые!G84</f>
        <v>3300</v>
      </c>
      <c r="F64" s="13">
        <f>Целевые!H84</f>
        <v>3300</v>
      </c>
    </row>
    <row r="65" spans="2:6" s="18" customFormat="1" ht="25.5">
      <c r="B65" s="26" t="s">
        <v>917</v>
      </c>
      <c r="C65" s="75" t="s">
        <v>558</v>
      </c>
      <c r="D65" s="10">
        <f>D66</f>
        <v>100</v>
      </c>
      <c r="E65" s="10">
        <f>E66</f>
        <v>100</v>
      </c>
      <c r="F65" s="10">
        <f>F66</f>
        <v>100</v>
      </c>
    </row>
    <row r="66" spans="2:6">
      <c r="B66" s="22" t="s">
        <v>166</v>
      </c>
      <c r="C66" s="12" t="s">
        <v>649</v>
      </c>
      <c r="D66" s="13">
        <f>Целевые!F121</f>
        <v>100</v>
      </c>
      <c r="E66" s="13">
        <f>Целевые!G121</f>
        <v>100</v>
      </c>
      <c r="F66" s="13">
        <f>Целевые!H121</f>
        <v>100</v>
      </c>
    </row>
    <row r="67" spans="2:6" s="18" customFormat="1" ht="25.5">
      <c r="B67" s="26" t="s">
        <v>916</v>
      </c>
      <c r="C67" s="75" t="s">
        <v>549</v>
      </c>
      <c r="D67" s="10">
        <f>SUM(D68:D72)</f>
        <v>550</v>
      </c>
      <c r="E67" s="10">
        <f>SUM(E68:E72)</f>
        <v>550</v>
      </c>
      <c r="F67" s="10">
        <f>SUM(F68:F72)</f>
        <v>550</v>
      </c>
    </row>
    <row r="68" spans="2:6" ht="25.5" customHeight="1">
      <c r="B68" s="22" t="s">
        <v>145</v>
      </c>
      <c r="C68" s="12" t="s">
        <v>550</v>
      </c>
      <c r="D68" s="13">
        <f>Целевые!F95</f>
        <v>300</v>
      </c>
      <c r="E68" s="13">
        <f>Целевые!G95</f>
        <v>300</v>
      </c>
      <c r="F68" s="13">
        <f>Целевые!H95</f>
        <v>300</v>
      </c>
    </row>
    <row r="69" spans="2:6" ht="25.5">
      <c r="B69" s="22" t="s">
        <v>147</v>
      </c>
      <c r="C69" s="12" t="s">
        <v>650</v>
      </c>
      <c r="D69" s="13">
        <f>Целевые!F97</f>
        <v>10</v>
      </c>
      <c r="E69" s="13">
        <f>Целевые!G97</f>
        <v>10</v>
      </c>
      <c r="F69" s="13">
        <f>Целевые!H97</f>
        <v>10</v>
      </c>
    </row>
    <row r="70" spans="2:6" ht="25.5">
      <c r="B70" s="22" t="s">
        <v>850</v>
      </c>
      <c r="C70" s="12" t="s">
        <v>936</v>
      </c>
      <c r="D70" s="13">
        <f>Целевые!F99</f>
        <v>10</v>
      </c>
      <c r="E70" s="13">
        <f>Целевые!G99</f>
        <v>10</v>
      </c>
      <c r="F70" s="13">
        <f>Целевые!H99</f>
        <v>10</v>
      </c>
    </row>
    <row r="71" spans="2:6">
      <c r="B71" s="22" t="s">
        <v>848</v>
      </c>
      <c r="C71" s="12" t="s">
        <v>937</v>
      </c>
      <c r="D71" s="13">
        <f>Целевые!F103</f>
        <v>150</v>
      </c>
      <c r="E71" s="13">
        <f>Целевые!G103</f>
        <v>150</v>
      </c>
      <c r="F71" s="13">
        <f>Целевые!H103</f>
        <v>150</v>
      </c>
    </row>
    <row r="72" spans="2:6" ht="25.5">
      <c r="B72" s="22" t="s">
        <v>151</v>
      </c>
      <c r="C72" s="12" t="s">
        <v>553</v>
      </c>
      <c r="D72" s="13">
        <f>Целевые!F105</f>
        <v>80</v>
      </c>
      <c r="E72" s="13">
        <f>Целевые!G105</f>
        <v>80</v>
      </c>
      <c r="F72" s="13">
        <f>Целевые!H105</f>
        <v>80</v>
      </c>
    </row>
    <row r="73" spans="2:6" s="18" customFormat="1" ht="25.5">
      <c r="B73" s="45" t="s">
        <v>336</v>
      </c>
      <c r="C73" s="75" t="s">
        <v>604</v>
      </c>
      <c r="D73" s="10">
        <f>D74</f>
        <v>100</v>
      </c>
      <c r="E73" s="10">
        <f>E74</f>
        <v>0</v>
      </c>
      <c r="F73" s="10">
        <f>F74</f>
        <v>0</v>
      </c>
    </row>
    <row r="74" spans="2:6" ht="25.5">
      <c r="B74" s="27" t="s">
        <v>339</v>
      </c>
      <c r="C74" s="12" t="s">
        <v>651</v>
      </c>
      <c r="D74" s="13">
        <f>Целевые!F401</f>
        <v>100</v>
      </c>
      <c r="E74" s="13">
        <f>Целевые!G401</f>
        <v>0</v>
      </c>
      <c r="F74" s="13">
        <f>Целевые!H401</f>
        <v>0</v>
      </c>
    </row>
    <row r="75" spans="2:6" s="18" customFormat="1" ht="38.25">
      <c r="B75" s="26" t="s">
        <v>967</v>
      </c>
      <c r="C75" s="75" t="s">
        <v>652</v>
      </c>
      <c r="D75" s="10">
        <f>D76+D77+D78</f>
        <v>7468.4</v>
      </c>
      <c r="E75" s="10">
        <f>E76+E77+E78</f>
        <v>7368.4</v>
      </c>
      <c r="F75" s="10">
        <f>F76+F77+F78</f>
        <v>7368.4</v>
      </c>
    </row>
    <row r="76" spans="2:6">
      <c r="B76" s="22" t="s">
        <v>367</v>
      </c>
      <c r="C76" s="12" t="s">
        <v>614</v>
      </c>
      <c r="D76" s="13">
        <f>Целевые!F219+Целевые!F259</f>
        <v>6315.8</v>
      </c>
      <c r="E76" s="13">
        <f>Целевые!G219+Целевые!G259</f>
        <v>6315.8</v>
      </c>
      <c r="F76" s="13">
        <f>Целевые!H219+Целевые!H259</f>
        <v>6315.8</v>
      </c>
    </row>
    <row r="77" spans="2:6" ht="25.5">
      <c r="B77" s="22" t="s">
        <v>421</v>
      </c>
      <c r="C77" s="12" t="s">
        <v>620</v>
      </c>
      <c r="D77" s="13">
        <f>Целевые!F262</f>
        <v>1052.5999999999999</v>
      </c>
      <c r="E77" s="13">
        <f>Целевые!G262</f>
        <v>1052.5999999999999</v>
      </c>
      <c r="F77" s="13">
        <f>Целевые!H262</f>
        <v>1052.5999999999999</v>
      </c>
    </row>
    <row r="78" spans="2:6">
      <c r="B78" s="11" t="s">
        <v>427</v>
      </c>
      <c r="C78" s="12" t="s">
        <v>622</v>
      </c>
      <c r="D78" s="13">
        <f>Целевые!F264</f>
        <v>100</v>
      </c>
      <c r="E78" s="13">
        <f>Целевые!G264</f>
        <v>0</v>
      </c>
      <c r="F78" s="13">
        <f>Целевые!H264</f>
        <v>0</v>
      </c>
    </row>
    <row r="79" spans="2:6" ht="38.25">
      <c r="B79" s="26" t="s">
        <v>960</v>
      </c>
      <c r="C79" s="75" t="s">
        <v>623</v>
      </c>
      <c r="D79" s="10">
        <f>D80</f>
        <v>11506.2</v>
      </c>
      <c r="E79" s="10">
        <f>E80</f>
        <v>11695.900000000001</v>
      </c>
      <c r="F79" s="10">
        <f>F80</f>
        <v>11695.900000000001</v>
      </c>
    </row>
    <row r="80" spans="2:6" ht="25.5">
      <c r="B80" s="22" t="s">
        <v>433</v>
      </c>
      <c r="C80" s="12" t="s">
        <v>625</v>
      </c>
      <c r="D80" s="13">
        <f>Целевые!F267</f>
        <v>11506.2</v>
      </c>
      <c r="E80" s="13">
        <f>Целевые!G267</f>
        <v>11695.900000000001</v>
      </c>
      <c r="F80" s="13">
        <f>Целевые!H267</f>
        <v>11695.900000000001</v>
      </c>
    </row>
    <row r="81" spans="2:6" ht="25.5">
      <c r="B81" s="26" t="s">
        <v>928</v>
      </c>
      <c r="C81" s="75" t="s">
        <v>626</v>
      </c>
      <c r="D81" s="10">
        <f>D82+D83</f>
        <v>16575.400000000001</v>
      </c>
      <c r="E81" s="10">
        <f>E82+E83</f>
        <v>16202</v>
      </c>
      <c r="F81" s="10">
        <f>F82+F83</f>
        <v>16202</v>
      </c>
    </row>
    <row r="82" spans="2:6">
      <c r="B82" s="22" t="s">
        <v>439</v>
      </c>
      <c r="C82" s="12" t="s">
        <v>653</v>
      </c>
      <c r="D82" s="13">
        <f>Целевые!F271</f>
        <v>10077.1</v>
      </c>
      <c r="E82" s="13">
        <f>Целевые!G271</f>
        <v>9703.7000000000007</v>
      </c>
      <c r="F82" s="13">
        <f>Целевые!H271</f>
        <v>9703.7000000000007</v>
      </c>
    </row>
    <row r="83" spans="2:6" ht="12.75" customHeight="1">
      <c r="B83" s="22" t="s">
        <v>444</v>
      </c>
      <c r="C83" s="12" t="s">
        <v>628</v>
      </c>
      <c r="D83" s="13">
        <f>Целевые!F274</f>
        <v>6498.2999999999993</v>
      </c>
      <c r="E83" s="13">
        <f>Целевые!G274</f>
        <v>6498.2999999999993</v>
      </c>
      <c r="F83" s="13">
        <f>Целевые!H274</f>
        <v>6498.2999999999993</v>
      </c>
    </row>
    <row r="84" spans="2:6" s="18" customFormat="1" ht="38.25">
      <c r="B84" s="26" t="s">
        <v>920</v>
      </c>
      <c r="C84" s="75" t="s">
        <v>580</v>
      </c>
      <c r="D84" s="10">
        <f>SUM(D85:D86)</f>
        <v>54</v>
      </c>
      <c r="E84" s="10">
        <f>E85+E86</f>
        <v>54</v>
      </c>
      <c r="F84" s="10">
        <f>F85+F86</f>
        <v>54</v>
      </c>
    </row>
    <row r="85" spans="2:6" s="18" customFormat="1" ht="38.25" customHeight="1">
      <c r="B85" s="11" t="s">
        <v>677</v>
      </c>
      <c r="C85" s="12" t="s">
        <v>583</v>
      </c>
      <c r="D85" s="13">
        <f>Целевые!F331</f>
        <v>24</v>
      </c>
      <c r="E85" s="13">
        <f>Целевые!G331</f>
        <v>24</v>
      </c>
      <c r="F85" s="13">
        <f>Целевые!H331</f>
        <v>24</v>
      </c>
    </row>
    <row r="86" spans="2:6" ht="25.5">
      <c r="B86" s="22" t="s">
        <v>230</v>
      </c>
      <c r="C86" s="12" t="s">
        <v>654</v>
      </c>
      <c r="D86" s="13">
        <f>Целевые!F327</f>
        <v>30</v>
      </c>
      <c r="E86" s="13">
        <f>Целевые!G327</f>
        <v>30</v>
      </c>
      <c r="F86" s="13">
        <f>Целевые!H327</f>
        <v>30</v>
      </c>
    </row>
    <row r="87" spans="2:6" ht="38.25">
      <c r="B87" s="26" t="s">
        <v>927</v>
      </c>
      <c r="C87" s="75" t="s">
        <v>615</v>
      </c>
      <c r="D87" s="10">
        <f>SUM(D88:D90)</f>
        <v>1307.0999999999999</v>
      </c>
      <c r="E87" s="10">
        <f>SUM(E88:E90)</f>
        <v>1307.0999999999999</v>
      </c>
      <c r="F87" s="10">
        <f>SUM(F88:F90)</f>
        <v>1307.0999999999999</v>
      </c>
    </row>
    <row r="88" spans="2:6" ht="38.25">
      <c r="B88" s="11" t="s">
        <v>373</v>
      </c>
      <c r="C88" s="12" t="s">
        <v>617</v>
      </c>
      <c r="D88" s="13">
        <f>Целевые!F222+Целевые!F278</f>
        <v>1051.3999999999999</v>
      </c>
      <c r="E88" s="13">
        <f>Целевые!G222+Целевые!G278</f>
        <v>1051.3999999999999</v>
      </c>
      <c r="F88" s="13">
        <f>Целевые!H222+Целевые!H278</f>
        <v>1051.3999999999999</v>
      </c>
    </row>
    <row r="89" spans="2:6" ht="25.5">
      <c r="B89" s="11" t="s">
        <v>449</v>
      </c>
      <c r="C89" s="12" t="s">
        <v>618</v>
      </c>
      <c r="D89" s="13">
        <f>Целевые!F225+Целевые!F281</f>
        <v>12.5</v>
      </c>
      <c r="E89" s="13">
        <f>Целевые!G225+Целевые!G281</f>
        <v>12.5</v>
      </c>
      <c r="F89" s="13">
        <f>Целевые!H225+Целевые!H281</f>
        <v>12.5</v>
      </c>
    </row>
    <row r="90" spans="2:6" ht="25.5">
      <c r="B90" s="11" t="s">
        <v>635</v>
      </c>
      <c r="C90" s="12" t="s">
        <v>619</v>
      </c>
      <c r="D90" s="13">
        <f>Целевые!F227+Целевые!F283</f>
        <v>243.2</v>
      </c>
      <c r="E90" s="13">
        <f>Целевые!G227+Целевые!G283</f>
        <v>243.2</v>
      </c>
      <c r="F90" s="13">
        <f>Целевые!H227+Целевые!H283</f>
        <v>243.2</v>
      </c>
    </row>
    <row r="91" spans="2:6" ht="25.5">
      <c r="B91" s="9" t="s">
        <v>194</v>
      </c>
      <c r="C91" s="75" t="s">
        <v>572</v>
      </c>
      <c r="D91" s="10">
        <f>D92+D93+D94</f>
        <v>3</v>
      </c>
      <c r="E91" s="10">
        <f t="shared" ref="E91:F91" si="2">E92+E93+E94</f>
        <v>0</v>
      </c>
      <c r="F91" s="10">
        <f t="shared" si="2"/>
        <v>0</v>
      </c>
    </row>
    <row r="92" spans="2:6" ht="25.5" customHeight="1">
      <c r="B92" s="11" t="s">
        <v>197</v>
      </c>
      <c r="C92" s="12" t="s">
        <v>573</v>
      </c>
      <c r="D92" s="13">
        <f>Целевые!F167</f>
        <v>1</v>
      </c>
      <c r="E92" s="13">
        <f>Целевые!G167</f>
        <v>0</v>
      </c>
      <c r="F92" s="13">
        <f>Целевые!H167</f>
        <v>0</v>
      </c>
    </row>
    <row r="93" spans="2:6" ht="25.5" customHeight="1">
      <c r="B93" s="11" t="s">
        <v>199</v>
      </c>
      <c r="C93" s="12" t="s">
        <v>574</v>
      </c>
      <c r="D93" s="13">
        <f>Целевые!F169</f>
        <v>1</v>
      </c>
      <c r="E93" s="13">
        <f>Целевые!G169</f>
        <v>0</v>
      </c>
      <c r="F93" s="13">
        <f>Целевые!H169</f>
        <v>0</v>
      </c>
    </row>
    <row r="94" spans="2:6" ht="25.5">
      <c r="B94" s="11" t="s">
        <v>868</v>
      </c>
      <c r="C94" s="12" t="s">
        <v>968</v>
      </c>
      <c r="D94" s="13">
        <f>Целевые!F173</f>
        <v>1</v>
      </c>
      <c r="E94" s="13">
        <f>Целевые!G173</f>
        <v>0</v>
      </c>
      <c r="F94" s="13">
        <f>Целевые!H173</f>
        <v>0</v>
      </c>
    </row>
    <row r="95" spans="2:6" ht="38.25">
      <c r="B95" s="9" t="s">
        <v>903</v>
      </c>
      <c r="C95" s="131" t="s">
        <v>909</v>
      </c>
      <c r="D95" s="10">
        <f>D96</f>
        <v>9.1999999999999993</v>
      </c>
      <c r="E95" s="10">
        <f>E96</f>
        <v>1997</v>
      </c>
      <c r="F95" s="10">
        <f>F96</f>
        <v>1997</v>
      </c>
    </row>
    <row r="96" spans="2:6" ht="27" customHeight="1">
      <c r="B96" s="11" t="s">
        <v>905</v>
      </c>
      <c r="C96" s="12" t="s">
        <v>910</v>
      </c>
      <c r="D96" s="13">
        <f>Целевые!F78</f>
        <v>9.1999999999999993</v>
      </c>
      <c r="E96" s="13">
        <f>Целевые!G78</f>
        <v>1997</v>
      </c>
      <c r="F96" s="13">
        <f>Целевые!H78</f>
        <v>1997</v>
      </c>
    </row>
    <row r="97" spans="2:6" ht="54" customHeight="1">
      <c r="B97" s="9" t="s">
        <v>789</v>
      </c>
      <c r="C97" s="75" t="s">
        <v>796</v>
      </c>
      <c r="D97" s="10">
        <f>D98</f>
        <v>1224.5</v>
      </c>
      <c r="E97" s="10">
        <f>E98</f>
        <v>0</v>
      </c>
      <c r="F97" s="10">
        <f>F98</f>
        <v>0</v>
      </c>
    </row>
    <row r="98" spans="2:6" ht="38.25">
      <c r="B98" s="11" t="s">
        <v>791</v>
      </c>
      <c r="C98" s="12" t="s">
        <v>797</v>
      </c>
      <c r="D98" s="13">
        <f>Целевые!F361</f>
        <v>1224.5</v>
      </c>
      <c r="E98" s="13">
        <f>Целевые!G361</f>
        <v>0</v>
      </c>
      <c r="F98" s="13">
        <f>Целевые!H361</f>
        <v>0</v>
      </c>
    </row>
    <row r="99" spans="2:6" ht="38.25">
      <c r="B99" s="9" t="s">
        <v>833</v>
      </c>
      <c r="C99" s="107" t="s">
        <v>839</v>
      </c>
      <c r="D99" s="10">
        <f>D100</f>
        <v>34904.6</v>
      </c>
      <c r="E99" s="10">
        <f>E100</f>
        <v>34904.6</v>
      </c>
      <c r="F99" s="10">
        <f>F100</f>
        <v>0</v>
      </c>
    </row>
    <row r="100" spans="2:6">
      <c r="B100" s="11" t="s">
        <v>834</v>
      </c>
      <c r="C100" s="12" t="s">
        <v>840</v>
      </c>
      <c r="D100" s="13">
        <f>Целевые!F287</f>
        <v>34904.6</v>
      </c>
      <c r="E100" s="13">
        <f>Целевые!G287</f>
        <v>34904.6</v>
      </c>
      <c r="F100" s="13">
        <f>Целевые!H287</f>
        <v>0</v>
      </c>
    </row>
    <row r="101" spans="2:6" ht="25.5">
      <c r="B101" s="9" t="s">
        <v>879</v>
      </c>
      <c r="C101" s="131" t="s">
        <v>969</v>
      </c>
      <c r="D101" s="10">
        <f>D102+D103</f>
        <v>600</v>
      </c>
      <c r="E101" s="10">
        <f t="shared" ref="E101:F101" si="3">E102+E103</f>
        <v>1</v>
      </c>
      <c r="F101" s="10">
        <f t="shared" si="3"/>
        <v>1</v>
      </c>
    </row>
    <row r="102" spans="2:6" ht="25.5">
      <c r="B102" s="11" t="s">
        <v>878</v>
      </c>
      <c r="C102" s="12" t="s">
        <v>970</v>
      </c>
      <c r="D102" s="13">
        <f>Целевые!F183</f>
        <v>600</v>
      </c>
      <c r="E102" s="13">
        <f>Целевые!G183</f>
        <v>0</v>
      </c>
      <c r="F102" s="13">
        <f>Целевые!H183</f>
        <v>0</v>
      </c>
    </row>
    <row r="103" spans="2:6">
      <c r="B103" s="11" t="s">
        <v>881</v>
      </c>
      <c r="C103" s="12" t="s">
        <v>971</v>
      </c>
      <c r="D103" s="13">
        <f>Целевые!F185</f>
        <v>0</v>
      </c>
      <c r="E103" s="13">
        <f>Целевые!G185</f>
        <v>1</v>
      </c>
      <c r="F103" s="13">
        <f>Целевые!H185</f>
        <v>1</v>
      </c>
    </row>
    <row r="104" spans="2:6" ht="38.25">
      <c r="B104" s="9" t="s">
        <v>886</v>
      </c>
      <c r="C104" s="131" t="s">
        <v>931</v>
      </c>
      <c r="D104" s="10">
        <f>D105+D106</f>
        <v>600</v>
      </c>
      <c r="E104" s="10">
        <f t="shared" ref="E104:F104" si="4">E105+E106</f>
        <v>1</v>
      </c>
      <c r="F104" s="10">
        <f t="shared" si="4"/>
        <v>1</v>
      </c>
    </row>
    <row r="105" spans="2:6" ht="27" customHeight="1">
      <c r="B105" s="11" t="s">
        <v>887</v>
      </c>
      <c r="C105" s="12" t="s">
        <v>972</v>
      </c>
      <c r="D105" s="13">
        <f>Целевые!F39</f>
        <v>600</v>
      </c>
      <c r="E105" s="13">
        <f>Целевые!G39</f>
        <v>0</v>
      </c>
      <c r="F105" s="13">
        <f>Целевые!H39</f>
        <v>0</v>
      </c>
    </row>
    <row r="106" spans="2:6" ht="25.5">
      <c r="B106" s="11" t="s">
        <v>888</v>
      </c>
      <c r="C106" s="12" t="s">
        <v>973</v>
      </c>
      <c r="D106" s="13">
        <f>Целевые!F41</f>
        <v>0</v>
      </c>
      <c r="E106" s="13">
        <f>Целевые!G41</f>
        <v>1</v>
      </c>
      <c r="F106" s="13">
        <f>Целевые!H41</f>
        <v>1</v>
      </c>
    </row>
    <row r="107" spans="2:6" ht="38.25">
      <c r="B107" s="9" t="s">
        <v>893</v>
      </c>
      <c r="C107" s="131" t="s">
        <v>978</v>
      </c>
      <c r="D107" s="10">
        <f>D108+D109</f>
        <v>500</v>
      </c>
      <c r="E107" s="10">
        <f t="shared" ref="E107:F107" si="5">E108+E109</f>
        <v>1</v>
      </c>
      <c r="F107" s="10">
        <f t="shared" si="5"/>
        <v>1</v>
      </c>
    </row>
    <row r="108" spans="2:6" ht="27" customHeight="1">
      <c r="B108" s="11" t="s">
        <v>894</v>
      </c>
      <c r="C108" s="12" t="s">
        <v>979</v>
      </c>
      <c r="D108" s="13">
        <f>Целевые!F290</f>
        <v>500</v>
      </c>
      <c r="E108" s="13">
        <f>Целевые!G290</f>
        <v>0</v>
      </c>
      <c r="F108" s="13">
        <f>Целевые!H290</f>
        <v>0</v>
      </c>
    </row>
    <row r="109" spans="2:6" ht="25.5">
      <c r="B109" s="11" t="s">
        <v>895</v>
      </c>
      <c r="C109" s="12" t="s">
        <v>980</v>
      </c>
      <c r="D109" s="13">
        <f>Целевые!F292</f>
        <v>0</v>
      </c>
      <c r="E109" s="13">
        <f>Целевые!G292</f>
        <v>1</v>
      </c>
      <c r="F109" s="13">
        <f>Целевые!H292</f>
        <v>1</v>
      </c>
    </row>
    <row r="110" spans="2:6" ht="27" customHeight="1">
      <c r="B110" s="9" t="s">
        <v>900</v>
      </c>
      <c r="C110" s="131" t="s">
        <v>981</v>
      </c>
      <c r="D110" s="10">
        <f>D111+D112</f>
        <v>600</v>
      </c>
      <c r="E110" s="10">
        <f t="shared" ref="E110:F110" si="6">E111+E112</f>
        <v>1400</v>
      </c>
      <c r="F110" s="10">
        <f t="shared" si="6"/>
        <v>1</v>
      </c>
    </row>
    <row r="111" spans="2:6" ht="25.5">
      <c r="B111" s="11" t="s">
        <v>901</v>
      </c>
      <c r="C111" s="12" t="s">
        <v>982</v>
      </c>
      <c r="D111" s="13">
        <f>Целевые!F385</f>
        <v>600</v>
      </c>
      <c r="E111" s="13">
        <f>Целевые!G385</f>
        <v>0</v>
      </c>
      <c r="F111" s="13">
        <f>Целевые!H385</f>
        <v>0</v>
      </c>
    </row>
    <row r="112" spans="2:6" ht="25.5">
      <c r="B112" s="11" t="s">
        <v>902</v>
      </c>
      <c r="C112" s="12" t="s">
        <v>983</v>
      </c>
      <c r="D112" s="13">
        <f>Целевые!F387</f>
        <v>0</v>
      </c>
      <c r="E112" s="13">
        <f>Целевые!G387</f>
        <v>1400</v>
      </c>
      <c r="F112" s="13">
        <f>Целевые!H387</f>
        <v>1</v>
      </c>
    </row>
    <row r="113" spans="1:6" ht="24">
      <c r="B113" s="78" t="s">
        <v>984</v>
      </c>
      <c r="C113" s="31" t="s">
        <v>584</v>
      </c>
      <c r="D113" s="10">
        <f>D114+D115+D116</f>
        <v>5309.5</v>
      </c>
      <c r="E113" s="10">
        <f t="shared" ref="E113:F113" si="7">E114+E115+E116</f>
        <v>5275</v>
      </c>
      <c r="F113" s="10">
        <f t="shared" si="7"/>
        <v>5275</v>
      </c>
    </row>
    <row r="114" spans="1:6" ht="25.5">
      <c r="B114" s="22" t="s">
        <v>288</v>
      </c>
      <c r="C114" s="30" t="s">
        <v>585</v>
      </c>
      <c r="D114" s="13">
        <f>Целевые!F314</f>
        <v>5045</v>
      </c>
      <c r="E114" s="13">
        <f>Целевые!G314</f>
        <v>5045</v>
      </c>
      <c r="F114" s="13">
        <f>Целевые!H314</f>
        <v>5045</v>
      </c>
    </row>
    <row r="115" spans="1:6">
      <c r="B115" s="22" t="s">
        <v>290</v>
      </c>
      <c r="C115" s="30" t="s">
        <v>586</v>
      </c>
      <c r="D115" s="13">
        <f>Целевые!F316</f>
        <v>234.5</v>
      </c>
      <c r="E115" s="13">
        <f>Целевые!G316</f>
        <v>200</v>
      </c>
      <c r="F115" s="13">
        <f>Целевые!H316</f>
        <v>200</v>
      </c>
    </row>
    <row r="116" spans="1:6">
      <c r="B116" s="22" t="s">
        <v>292</v>
      </c>
      <c r="C116" s="30" t="s">
        <v>587</v>
      </c>
      <c r="D116" s="13">
        <f>Целевые!F318</f>
        <v>30</v>
      </c>
      <c r="E116" s="13">
        <f>Целевые!G318</f>
        <v>30</v>
      </c>
      <c r="F116" s="13">
        <f>Целевые!H318</f>
        <v>30</v>
      </c>
    </row>
    <row r="117" spans="1:6" ht="25.5">
      <c r="B117" s="26" t="s">
        <v>924</v>
      </c>
      <c r="C117" s="31" t="s">
        <v>600</v>
      </c>
      <c r="D117" s="10">
        <f>D118+D119+D120</f>
        <v>19895.800000000003</v>
      </c>
      <c r="E117" s="10">
        <f t="shared" ref="E117:F117" si="8">E118+E119+E120</f>
        <v>22476</v>
      </c>
      <c r="F117" s="10">
        <f t="shared" si="8"/>
        <v>21155</v>
      </c>
    </row>
    <row r="118" spans="1:6" ht="25.5">
      <c r="B118" s="22" t="s">
        <v>288</v>
      </c>
      <c r="C118" s="30" t="s">
        <v>601</v>
      </c>
      <c r="D118" s="13">
        <f>Целевые!F390</f>
        <v>17726.900000000001</v>
      </c>
      <c r="E118" s="13">
        <f>Целевые!G390</f>
        <v>21376</v>
      </c>
      <c r="F118" s="13">
        <f>Целевые!H390</f>
        <v>20055</v>
      </c>
    </row>
    <row r="119" spans="1:6">
      <c r="B119" s="22" t="s">
        <v>290</v>
      </c>
      <c r="C119" s="30" t="s">
        <v>602</v>
      </c>
      <c r="D119" s="13">
        <f>Целевые!F392</f>
        <v>1868.9</v>
      </c>
      <c r="E119" s="13">
        <f>Целевые!G392</f>
        <v>800</v>
      </c>
      <c r="F119" s="13">
        <f>Целевые!H392</f>
        <v>800</v>
      </c>
    </row>
    <row r="120" spans="1:6">
      <c r="B120" s="22" t="s">
        <v>292</v>
      </c>
      <c r="C120" s="30" t="s">
        <v>603</v>
      </c>
      <c r="D120" s="13">
        <f>Целевые!F394</f>
        <v>300</v>
      </c>
      <c r="E120" s="13">
        <f>Целевые!G394</f>
        <v>300</v>
      </c>
      <c r="F120" s="13">
        <f>Целевые!H394</f>
        <v>300</v>
      </c>
    </row>
    <row r="121" spans="1:6">
      <c r="B121" s="26" t="s">
        <v>991</v>
      </c>
      <c r="C121" s="31" t="s">
        <v>989</v>
      </c>
      <c r="D121" s="10">
        <f>D122</f>
        <v>1097</v>
      </c>
      <c r="E121" s="10">
        <f t="shared" ref="E121:F121" si="9">E122</f>
        <v>902</v>
      </c>
      <c r="F121" s="10">
        <f t="shared" si="9"/>
        <v>962</v>
      </c>
    </row>
    <row r="122" spans="1:6">
      <c r="B122" s="22"/>
      <c r="C122" s="30" t="s">
        <v>990</v>
      </c>
      <c r="D122" s="13">
        <f>'Лист 1'!F693</f>
        <v>1097</v>
      </c>
      <c r="E122" s="13">
        <f>'Лист 1'!G693</f>
        <v>902</v>
      </c>
      <c r="F122" s="13">
        <f>'Лист 1'!H693</f>
        <v>962</v>
      </c>
    </row>
    <row r="123" spans="1:6" ht="27.75" customHeight="1">
      <c r="B123" s="31" t="s">
        <v>520</v>
      </c>
      <c r="C123" s="12"/>
      <c r="D123" s="25">
        <f>D8+D10+D14+D21+D24+D28+D32+D36+D43+D45+D48+D52+D54+D56+D63+D65+D67+D73+D75+D79+D81+D84+D87+D91+D95+D97+D99+D101+D104+D107+D110+D113+D117+D121</f>
        <v>112972.3</v>
      </c>
      <c r="E123" s="25">
        <f t="shared" ref="E123:F123" si="10">E8+E10+E14+E21+E24+E28+E32+E36+E43+E45+E48+E52+E54+E56+E63+E65+E67+E73+E75+E79+E81+E84+E87+E91+E95+E97+E99+E101+E104+E107+E110+E113+E117+E121</f>
        <v>111470.8</v>
      </c>
      <c r="F123" s="25">
        <f t="shared" si="10"/>
        <v>71693.100000000006</v>
      </c>
    </row>
    <row r="125" spans="1:6">
      <c r="A125" s="33"/>
    </row>
    <row r="126" spans="1:6">
      <c r="A126" s="33"/>
    </row>
  </sheetData>
  <sheetProtection password="CC23" sheet="1" objects="1" scenarios="1"/>
  <protectedRanges>
    <protectedRange password="C71F" sqref="H57:I62" name="Диапазон1"/>
  </protectedRanges>
  <mergeCells count="8">
    <mergeCell ref="D5:F5"/>
    <mergeCell ref="C1:F1"/>
    <mergeCell ref="B2:G2"/>
    <mergeCell ref="B3:F3"/>
    <mergeCell ref="D4:F4"/>
    <mergeCell ref="B5:B6"/>
    <mergeCell ref="C5:C6"/>
    <mergeCell ref="G5:J5"/>
  </mergeCells>
  <pageMargins left="0.9055118110236221" right="0.31496062992125984" top="0.74803149606299213" bottom="0.74803149606299213" header="0.31496062992125984" footer="0.31496062992125984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21"/>
  <sheetViews>
    <sheetView topLeftCell="J1" zoomScaleSheetLayoutView="70" workbookViewId="0">
      <selection activeCell="S17" sqref="S17"/>
    </sheetView>
  </sheetViews>
  <sheetFormatPr defaultColWidth="9.140625" defaultRowHeight="12.75"/>
  <cols>
    <col min="1" max="1" width="62.5703125" style="33" hidden="1" customWidth="1"/>
    <col min="2" max="2" width="5.7109375" style="2" hidden="1" customWidth="1"/>
    <col min="3" max="3" width="6.7109375" style="2" hidden="1" customWidth="1"/>
    <col min="4" max="4" width="14.28515625" style="2" hidden="1" customWidth="1"/>
    <col min="5" max="5" width="5.7109375" style="2" hidden="1" customWidth="1"/>
    <col min="6" max="8" width="10.7109375" style="7" hidden="1" customWidth="1"/>
    <col min="9" max="9" width="3.28515625" style="37" hidden="1" customWidth="1"/>
    <col min="10" max="16384" width="9.140625" style="5"/>
  </cols>
  <sheetData>
    <row r="1" spans="1:9" ht="43.5" customHeight="1">
      <c r="A1" s="171" t="s">
        <v>846</v>
      </c>
      <c r="B1" s="172"/>
      <c r="C1" s="172"/>
      <c r="D1" s="172"/>
      <c r="E1" s="172"/>
      <c r="F1" s="172"/>
      <c r="G1" s="172"/>
      <c r="H1" s="172"/>
      <c r="I1" s="32"/>
    </row>
    <row r="2" spans="1:9" ht="12.75" customHeight="1">
      <c r="A2" s="80"/>
      <c r="B2" s="6"/>
      <c r="C2" s="6"/>
      <c r="D2" s="6"/>
      <c r="E2" s="6"/>
      <c r="F2" s="173" t="s">
        <v>0</v>
      </c>
      <c r="G2" s="195"/>
      <c r="I2" s="32"/>
    </row>
    <row r="3" spans="1:9" ht="38.25" customHeight="1">
      <c r="A3" s="175" t="s">
        <v>1</v>
      </c>
      <c r="B3" s="177" t="s">
        <v>2</v>
      </c>
      <c r="C3" s="177" t="s">
        <v>524</v>
      </c>
      <c r="D3" s="177" t="s">
        <v>525</v>
      </c>
      <c r="E3" s="177" t="s">
        <v>531</v>
      </c>
      <c r="F3" s="179" t="s">
        <v>523</v>
      </c>
      <c r="G3" s="180"/>
      <c r="H3" s="181"/>
      <c r="I3" s="4"/>
    </row>
    <row r="4" spans="1:9" ht="51.75" customHeight="1">
      <c r="A4" s="176"/>
      <c r="B4" s="178"/>
      <c r="C4" s="178"/>
      <c r="D4" s="178"/>
      <c r="E4" s="178"/>
      <c r="F4" s="10" t="s">
        <v>3</v>
      </c>
      <c r="G4" s="10" t="s">
        <v>657</v>
      </c>
      <c r="H4" s="19" t="s">
        <v>845</v>
      </c>
      <c r="I4" s="4"/>
    </row>
    <row r="5" spans="1:9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4"/>
    </row>
    <row r="6" spans="1:9" ht="15.75">
      <c r="A6" s="147" t="s">
        <v>12</v>
      </c>
      <c r="B6" s="148" t="s">
        <v>13</v>
      </c>
      <c r="C6" s="148" t="s">
        <v>14</v>
      </c>
      <c r="D6" s="148" t="s">
        <v>14</v>
      </c>
      <c r="E6" s="148" t="s">
        <v>14</v>
      </c>
      <c r="F6" s="149">
        <f t="shared" ref="F6:H7" si="0">F7</f>
        <v>1471.7</v>
      </c>
      <c r="G6" s="149">
        <f t="shared" si="0"/>
        <v>1471.7</v>
      </c>
      <c r="H6" s="149">
        <f t="shared" si="0"/>
        <v>1471.7</v>
      </c>
      <c r="I6" s="4"/>
    </row>
    <row r="7" spans="1:9">
      <c r="A7" s="134" t="s">
        <v>15</v>
      </c>
      <c r="B7" s="135" t="s">
        <v>13</v>
      </c>
      <c r="C7" s="135" t="s">
        <v>16</v>
      </c>
      <c r="D7" s="135" t="s">
        <v>14</v>
      </c>
      <c r="E7" s="135"/>
      <c r="F7" s="136">
        <f t="shared" si="0"/>
        <v>1471.7</v>
      </c>
      <c r="G7" s="136">
        <f t="shared" si="0"/>
        <v>1471.7</v>
      </c>
      <c r="H7" s="136">
        <f t="shared" si="0"/>
        <v>1471.7</v>
      </c>
      <c r="I7" s="4"/>
    </row>
    <row r="8" spans="1:9" ht="38.25">
      <c r="A8" s="133" t="s">
        <v>17</v>
      </c>
      <c r="B8" s="104" t="s">
        <v>13</v>
      </c>
      <c r="C8" s="104" t="s">
        <v>18</v>
      </c>
      <c r="D8" s="104" t="s">
        <v>14</v>
      </c>
      <c r="E8" s="104" t="s">
        <v>14</v>
      </c>
      <c r="F8" s="60">
        <f>F9+F15</f>
        <v>1471.7</v>
      </c>
      <c r="G8" s="60">
        <f>G9+G15</f>
        <v>1471.7</v>
      </c>
      <c r="H8" s="60">
        <f>H9+H15</f>
        <v>1471.7</v>
      </c>
      <c r="I8" s="4"/>
    </row>
    <row r="9" spans="1:9" ht="25.5">
      <c r="A9" s="11" t="s">
        <v>19</v>
      </c>
      <c r="B9" s="12" t="s">
        <v>13</v>
      </c>
      <c r="C9" s="12" t="s">
        <v>18</v>
      </c>
      <c r="D9" s="12" t="s">
        <v>20</v>
      </c>
      <c r="E9" s="12" t="s">
        <v>14</v>
      </c>
      <c r="F9" s="13">
        <f>F10+F13</f>
        <v>1470.7</v>
      </c>
      <c r="G9" s="13">
        <f>G10+G13</f>
        <v>1470.7</v>
      </c>
      <c r="H9" s="13">
        <f>H10+H13</f>
        <v>1470.7</v>
      </c>
      <c r="I9" s="4"/>
    </row>
    <row r="10" spans="1:9">
      <c r="A10" s="11" t="s">
        <v>21</v>
      </c>
      <c r="B10" s="12" t="s">
        <v>13</v>
      </c>
      <c r="C10" s="12" t="s">
        <v>18</v>
      </c>
      <c r="D10" s="12" t="s">
        <v>22</v>
      </c>
      <c r="E10" s="12"/>
      <c r="F10" s="13">
        <f>F11+F12</f>
        <v>1455.7</v>
      </c>
      <c r="G10" s="13">
        <f>G11+G12</f>
        <v>1455.7</v>
      </c>
      <c r="H10" s="13">
        <f>H11+H12</f>
        <v>1455.7</v>
      </c>
      <c r="I10" s="4"/>
    </row>
    <row r="11" spans="1:9" ht="38.25" customHeight="1">
      <c r="A11" s="11" t="s">
        <v>23</v>
      </c>
      <c r="B11" s="12" t="s">
        <v>13</v>
      </c>
      <c r="C11" s="12" t="s">
        <v>18</v>
      </c>
      <c r="D11" s="12" t="s">
        <v>22</v>
      </c>
      <c r="E11" s="12" t="s">
        <v>24</v>
      </c>
      <c r="F11" s="13">
        <v>1451.7</v>
      </c>
      <c r="G11" s="13">
        <v>1451.7</v>
      </c>
      <c r="H11" s="13">
        <v>1451.7</v>
      </c>
      <c r="I11" s="4">
        <v>1</v>
      </c>
    </row>
    <row r="12" spans="1:9" ht="25.5">
      <c r="A12" s="11" t="s">
        <v>25</v>
      </c>
      <c r="B12" s="12" t="s">
        <v>13</v>
      </c>
      <c r="C12" s="12" t="s">
        <v>18</v>
      </c>
      <c r="D12" s="12" t="s">
        <v>22</v>
      </c>
      <c r="E12" s="12" t="s">
        <v>26</v>
      </c>
      <c r="F12" s="13">
        <v>4</v>
      </c>
      <c r="G12" s="13">
        <v>4</v>
      </c>
      <c r="H12" s="13">
        <v>4</v>
      </c>
      <c r="I12" s="4">
        <v>1</v>
      </c>
    </row>
    <row r="13" spans="1:9">
      <c r="A13" s="11" t="s">
        <v>27</v>
      </c>
      <c r="B13" s="12" t="s">
        <v>13</v>
      </c>
      <c r="C13" s="12" t="s">
        <v>18</v>
      </c>
      <c r="D13" s="12" t="s">
        <v>28</v>
      </c>
      <c r="E13" s="12"/>
      <c r="F13" s="13">
        <f>F14</f>
        <v>15</v>
      </c>
      <c r="G13" s="13">
        <f>G14</f>
        <v>15</v>
      </c>
      <c r="H13" s="13">
        <f>H14</f>
        <v>15</v>
      </c>
      <c r="I13" s="4"/>
    </row>
    <row r="14" spans="1:9" ht="38.25" customHeight="1">
      <c r="A14" s="11" t="s">
        <v>23</v>
      </c>
      <c r="B14" s="12" t="s">
        <v>13</v>
      </c>
      <c r="C14" s="12" t="s">
        <v>18</v>
      </c>
      <c r="D14" s="12" t="s">
        <v>28</v>
      </c>
      <c r="E14" s="12" t="s">
        <v>24</v>
      </c>
      <c r="F14" s="13">
        <v>15</v>
      </c>
      <c r="G14" s="13">
        <v>15</v>
      </c>
      <c r="H14" s="13">
        <v>15</v>
      </c>
      <c r="I14" s="4">
        <v>1</v>
      </c>
    </row>
    <row r="15" spans="1:9">
      <c r="A15" s="11" t="s">
        <v>29</v>
      </c>
      <c r="B15" s="12" t="s">
        <v>13</v>
      </c>
      <c r="C15" s="12" t="s">
        <v>18</v>
      </c>
      <c r="D15" s="12" t="s">
        <v>30</v>
      </c>
      <c r="E15" s="12"/>
      <c r="F15" s="13">
        <f t="shared" ref="F15:H16" si="1">F16</f>
        <v>1</v>
      </c>
      <c r="G15" s="13">
        <f t="shared" si="1"/>
        <v>1</v>
      </c>
      <c r="H15" s="13">
        <f t="shared" si="1"/>
        <v>1</v>
      </c>
      <c r="I15" s="4"/>
    </row>
    <row r="16" spans="1:9">
      <c r="A16" s="11" t="s">
        <v>31</v>
      </c>
      <c r="B16" s="12" t="s">
        <v>13</v>
      </c>
      <c r="C16" s="12" t="s">
        <v>18</v>
      </c>
      <c r="D16" s="12" t="s">
        <v>32</v>
      </c>
      <c r="E16" s="12"/>
      <c r="F16" s="13">
        <f t="shared" si="1"/>
        <v>1</v>
      </c>
      <c r="G16" s="13">
        <f t="shared" si="1"/>
        <v>1</v>
      </c>
      <c r="H16" s="16">
        <f t="shared" si="1"/>
        <v>1</v>
      </c>
      <c r="I16" s="4"/>
    </row>
    <row r="17" spans="1:9">
      <c r="A17" s="11" t="s">
        <v>33</v>
      </c>
      <c r="B17" s="12" t="s">
        <v>13</v>
      </c>
      <c r="C17" s="12" t="s">
        <v>18</v>
      </c>
      <c r="D17" s="12" t="s">
        <v>32</v>
      </c>
      <c r="E17" s="12" t="s">
        <v>34</v>
      </c>
      <c r="F17" s="13">
        <v>1</v>
      </c>
      <c r="G17" s="13">
        <v>1</v>
      </c>
      <c r="H17" s="16">
        <v>1</v>
      </c>
      <c r="I17" s="4">
        <v>1</v>
      </c>
    </row>
    <row r="18" spans="1:9" ht="47.25">
      <c r="A18" s="147" t="s">
        <v>35</v>
      </c>
      <c r="B18" s="148" t="s">
        <v>36</v>
      </c>
      <c r="C18" s="148" t="s">
        <v>14</v>
      </c>
      <c r="D18" s="148" t="s">
        <v>14</v>
      </c>
      <c r="E18" s="148" t="s">
        <v>14</v>
      </c>
      <c r="F18" s="149">
        <f>F19+F85+F119+F196+F292+F305+F337+F350+F371+F378+F392</f>
        <v>178910.09999999998</v>
      </c>
      <c r="G18" s="149">
        <f>G19+G85+G119+G196+G292+G305+G337+G350+G371+G378+G392</f>
        <v>155641.59999999998</v>
      </c>
      <c r="H18" s="149">
        <f>H19+H85+H119+H196+H292+H305+H337+H350+H371+H378+H392</f>
        <v>114894.6</v>
      </c>
      <c r="I18" s="4"/>
    </row>
    <row r="19" spans="1:9">
      <c r="A19" s="134" t="s">
        <v>15</v>
      </c>
      <c r="B19" s="135" t="s">
        <v>36</v>
      </c>
      <c r="C19" s="135" t="s">
        <v>16</v>
      </c>
      <c r="D19" s="135" t="s">
        <v>14</v>
      </c>
      <c r="E19" s="135" t="s">
        <v>14</v>
      </c>
      <c r="F19" s="136">
        <f>F20+F26+F48+F52+F56</f>
        <v>56364.5</v>
      </c>
      <c r="G19" s="136">
        <f>G26+G52+G56+G20+G48</f>
        <v>51635.9</v>
      </c>
      <c r="H19" s="136">
        <f>H26+H52+H56+H20+H48</f>
        <v>51695.4</v>
      </c>
      <c r="I19" s="4"/>
    </row>
    <row r="20" spans="1:9" ht="25.5">
      <c r="A20" s="133" t="s">
        <v>37</v>
      </c>
      <c r="B20" s="104" t="s">
        <v>36</v>
      </c>
      <c r="C20" s="104" t="s">
        <v>38</v>
      </c>
      <c r="D20" s="104"/>
      <c r="E20" s="104"/>
      <c r="F20" s="60">
        <f t="shared" ref="F20:H24" si="2">F21</f>
        <v>2078.8000000000002</v>
      </c>
      <c r="G20" s="60">
        <f t="shared" si="2"/>
        <v>2078.8000000000002</v>
      </c>
      <c r="H20" s="60">
        <f t="shared" si="2"/>
        <v>2078.8000000000002</v>
      </c>
      <c r="I20" s="4"/>
    </row>
    <row r="21" spans="1:9" ht="25.5">
      <c r="A21" s="11" t="s">
        <v>19</v>
      </c>
      <c r="B21" s="12" t="s">
        <v>36</v>
      </c>
      <c r="C21" s="12" t="s">
        <v>38</v>
      </c>
      <c r="D21" s="12" t="s">
        <v>20</v>
      </c>
      <c r="E21" s="12"/>
      <c r="F21" s="13">
        <f>F22+F24</f>
        <v>2078.8000000000002</v>
      </c>
      <c r="G21" s="13">
        <f>G22</f>
        <v>2078.8000000000002</v>
      </c>
      <c r="H21" s="13">
        <f>H22</f>
        <v>2078.8000000000002</v>
      </c>
      <c r="I21" s="4"/>
    </row>
    <row r="22" spans="1:9">
      <c r="A22" s="11" t="s">
        <v>39</v>
      </c>
      <c r="B22" s="12" t="s">
        <v>36</v>
      </c>
      <c r="C22" s="12" t="s">
        <v>38</v>
      </c>
      <c r="D22" s="12" t="s">
        <v>40</v>
      </c>
      <c r="E22" s="12"/>
      <c r="F22" s="13">
        <f t="shared" si="2"/>
        <v>2078.8000000000002</v>
      </c>
      <c r="G22" s="13">
        <f t="shared" si="2"/>
        <v>2078.8000000000002</v>
      </c>
      <c r="H22" s="13">
        <f t="shared" si="2"/>
        <v>2078.8000000000002</v>
      </c>
      <c r="I22" s="4"/>
    </row>
    <row r="23" spans="1:9" ht="38.25" customHeight="1">
      <c r="A23" s="11" t="s">
        <v>23</v>
      </c>
      <c r="B23" s="12" t="s">
        <v>36</v>
      </c>
      <c r="C23" s="12" t="s">
        <v>38</v>
      </c>
      <c r="D23" s="12" t="s">
        <v>40</v>
      </c>
      <c r="E23" s="12" t="s">
        <v>24</v>
      </c>
      <c r="F23" s="13">
        <v>2078.8000000000002</v>
      </c>
      <c r="G23" s="13">
        <v>2078.8000000000002</v>
      </c>
      <c r="H23" s="13">
        <v>2078.8000000000002</v>
      </c>
      <c r="I23" s="4">
        <v>1</v>
      </c>
    </row>
    <row r="24" spans="1:9" ht="63.75">
      <c r="A24" s="21" t="s">
        <v>912</v>
      </c>
      <c r="B24" s="12" t="s">
        <v>36</v>
      </c>
      <c r="C24" s="12" t="s">
        <v>38</v>
      </c>
      <c r="D24" s="12" t="s">
        <v>828</v>
      </c>
      <c r="E24" s="12"/>
      <c r="F24" s="13">
        <f t="shared" si="2"/>
        <v>0</v>
      </c>
      <c r="G24" s="13">
        <f t="shared" si="2"/>
        <v>0</v>
      </c>
      <c r="H24" s="13">
        <f t="shared" si="2"/>
        <v>0</v>
      </c>
      <c r="I24" s="4"/>
    </row>
    <row r="25" spans="1:9" ht="12.75" customHeight="1">
      <c r="A25" s="11" t="s">
        <v>829</v>
      </c>
      <c r="B25" s="12" t="s">
        <v>36</v>
      </c>
      <c r="C25" s="12" t="s">
        <v>38</v>
      </c>
      <c r="D25" s="12" t="s">
        <v>828</v>
      </c>
      <c r="E25" s="12" t="s">
        <v>24</v>
      </c>
      <c r="F25" s="13">
        <v>0</v>
      </c>
      <c r="G25" s="13">
        <v>0</v>
      </c>
      <c r="H25" s="13">
        <v>0</v>
      </c>
      <c r="I25" s="4">
        <v>1</v>
      </c>
    </row>
    <row r="26" spans="1:9" ht="38.25">
      <c r="A26" s="133" t="s">
        <v>41</v>
      </c>
      <c r="B26" s="104" t="s">
        <v>36</v>
      </c>
      <c r="C26" s="104" t="s">
        <v>42</v>
      </c>
      <c r="D26" s="104" t="s">
        <v>14</v>
      </c>
      <c r="E26" s="104" t="s">
        <v>14</v>
      </c>
      <c r="F26" s="60">
        <f>F27+F45</f>
        <v>22075.199999999997</v>
      </c>
      <c r="G26" s="60">
        <f>G27+G45</f>
        <v>21755.599999999999</v>
      </c>
      <c r="H26" s="60">
        <f>H27+H45</f>
        <v>21755.599999999999</v>
      </c>
      <c r="I26" s="4"/>
    </row>
    <row r="27" spans="1:9" ht="25.5">
      <c r="A27" s="11" t="s">
        <v>19</v>
      </c>
      <c r="B27" s="12" t="s">
        <v>36</v>
      </c>
      <c r="C27" s="12" t="s">
        <v>42</v>
      </c>
      <c r="D27" s="12" t="s">
        <v>20</v>
      </c>
      <c r="E27" s="12"/>
      <c r="F27" s="13">
        <f>F28+F31+F33+F36+F39+F42</f>
        <v>21996.199999999997</v>
      </c>
      <c r="G27" s="13">
        <f t="shared" ref="G27:H27" si="3">G28+G31+G33+G36+G39+G42</f>
        <v>21723.599999999999</v>
      </c>
      <c r="H27" s="13">
        <f t="shared" si="3"/>
        <v>21723.599999999999</v>
      </c>
      <c r="I27" s="4"/>
    </row>
    <row r="28" spans="1:9">
      <c r="A28" s="11" t="s">
        <v>21</v>
      </c>
      <c r="B28" s="12" t="s">
        <v>36</v>
      </c>
      <c r="C28" s="12" t="s">
        <v>42</v>
      </c>
      <c r="D28" s="12" t="s">
        <v>22</v>
      </c>
      <c r="E28" s="12"/>
      <c r="F28" s="13">
        <f>F29+F30</f>
        <v>19606.7</v>
      </c>
      <c r="G28" s="13">
        <f>G29+G30</f>
        <v>19481.7</v>
      </c>
      <c r="H28" s="13">
        <f>H29+H30</f>
        <v>19481.7</v>
      </c>
      <c r="I28" s="4"/>
    </row>
    <row r="29" spans="1:9" ht="38.25" customHeight="1">
      <c r="A29" s="11" t="s">
        <v>23</v>
      </c>
      <c r="B29" s="12" t="s">
        <v>36</v>
      </c>
      <c r="C29" s="12" t="s">
        <v>42</v>
      </c>
      <c r="D29" s="12" t="s">
        <v>22</v>
      </c>
      <c r="E29" s="12" t="s">
        <v>24</v>
      </c>
      <c r="F29" s="13">
        <v>19431.7</v>
      </c>
      <c r="G29" s="13">
        <v>19431.7</v>
      </c>
      <c r="H29" s="13">
        <v>19431.7</v>
      </c>
      <c r="I29" s="4">
        <v>1</v>
      </c>
    </row>
    <row r="30" spans="1:9" ht="12.75" customHeight="1">
      <c r="A30" s="11" t="s">
        <v>43</v>
      </c>
      <c r="B30" s="12" t="s">
        <v>36</v>
      </c>
      <c r="C30" s="12" t="s">
        <v>42</v>
      </c>
      <c r="D30" s="12" t="s">
        <v>22</v>
      </c>
      <c r="E30" s="12" t="s">
        <v>26</v>
      </c>
      <c r="F30" s="13">
        <v>175</v>
      </c>
      <c r="G30" s="13">
        <v>50</v>
      </c>
      <c r="H30" s="16">
        <v>50</v>
      </c>
      <c r="I30" s="4">
        <v>1</v>
      </c>
    </row>
    <row r="31" spans="1:9" ht="63.75">
      <c r="A31" s="127" t="s">
        <v>912</v>
      </c>
      <c r="B31" s="12" t="s">
        <v>36</v>
      </c>
      <c r="C31" s="12" t="s">
        <v>42</v>
      </c>
      <c r="D31" s="12" t="s">
        <v>828</v>
      </c>
      <c r="E31" s="12"/>
      <c r="F31" s="13">
        <f>F32</f>
        <v>0</v>
      </c>
      <c r="G31" s="13">
        <f t="shared" ref="G31:H31" si="4">G32</f>
        <v>0</v>
      </c>
      <c r="H31" s="13">
        <f t="shared" si="4"/>
        <v>0</v>
      </c>
      <c r="I31" s="4"/>
    </row>
    <row r="32" spans="1:9" ht="12.75" customHeight="1">
      <c r="A32" s="100" t="s">
        <v>829</v>
      </c>
      <c r="B32" s="101" t="s">
        <v>36</v>
      </c>
      <c r="C32" s="101" t="s">
        <v>42</v>
      </c>
      <c r="D32" s="101" t="s">
        <v>828</v>
      </c>
      <c r="E32" s="101" t="s">
        <v>24</v>
      </c>
      <c r="F32" s="102">
        <v>0</v>
      </c>
      <c r="G32" s="102">
        <v>0</v>
      </c>
      <c r="H32" s="109">
        <v>0</v>
      </c>
      <c r="I32" s="103">
        <v>2</v>
      </c>
    </row>
    <row r="33" spans="1:9" ht="12.75" customHeight="1">
      <c r="A33" s="100" t="s">
        <v>44</v>
      </c>
      <c r="B33" s="12" t="s">
        <v>36</v>
      </c>
      <c r="C33" s="12" t="s">
        <v>42</v>
      </c>
      <c r="D33" s="12" t="s">
        <v>45</v>
      </c>
      <c r="E33" s="12"/>
      <c r="F33" s="13">
        <f>F34+F35</f>
        <v>370.1</v>
      </c>
      <c r="G33" s="13">
        <f>G34+G35</f>
        <v>333.7</v>
      </c>
      <c r="H33" s="16">
        <f>H34+H35</f>
        <v>333.7</v>
      </c>
      <c r="I33" s="4"/>
    </row>
    <row r="34" spans="1:9" ht="38.25" customHeight="1">
      <c r="A34" s="100" t="s">
        <v>23</v>
      </c>
      <c r="B34" s="101" t="s">
        <v>36</v>
      </c>
      <c r="C34" s="101" t="s">
        <v>42</v>
      </c>
      <c r="D34" s="101" t="s">
        <v>45</v>
      </c>
      <c r="E34" s="101" t="s">
        <v>24</v>
      </c>
      <c r="F34" s="102">
        <v>370.1</v>
      </c>
      <c r="G34" s="102">
        <v>333.7</v>
      </c>
      <c r="H34" s="109">
        <v>333.7</v>
      </c>
      <c r="I34" s="103">
        <v>2</v>
      </c>
    </row>
    <row r="35" spans="1:9" ht="12.75" customHeight="1">
      <c r="A35" s="100" t="s">
        <v>43</v>
      </c>
      <c r="B35" s="101" t="s">
        <v>36</v>
      </c>
      <c r="C35" s="101" t="s">
        <v>42</v>
      </c>
      <c r="D35" s="101" t="s">
        <v>45</v>
      </c>
      <c r="E35" s="101" t="s">
        <v>26</v>
      </c>
      <c r="F35" s="102">
        <v>0</v>
      </c>
      <c r="G35" s="102">
        <v>0</v>
      </c>
      <c r="H35" s="109">
        <v>0</v>
      </c>
      <c r="I35" s="103">
        <v>2</v>
      </c>
    </row>
    <row r="36" spans="1:9">
      <c r="A36" s="100" t="s">
        <v>46</v>
      </c>
      <c r="B36" s="12" t="s">
        <v>36</v>
      </c>
      <c r="C36" s="12" t="s">
        <v>42</v>
      </c>
      <c r="D36" s="12" t="s">
        <v>47</v>
      </c>
      <c r="E36" s="12"/>
      <c r="F36" s="13">
        <f>F37+F38</f>
        <v>1210.3</v>
      </c>
      <c r="G36" s="13">
        <f>G37+G38</f>
        <v>1099.0999999999999</v>
      </c>
      <c r="H36" s="16">
        <f>H37+H38</f>
        <v>1099.0999999999999</v>
      </c>
      <c r="I36" s="4"/>
    </row>
    <row r="37" spans="1:9" ht="38.25" customHeight="1">
      <c r="A37" s="100" t="s">
        <v>23</v>
      </c>
      <c r="B37" s="101" t="s">
        <v>36</v>
      </c>
      <c r="C37" s="101" t="s">
        <v>42</v>
      </c>
      <c r="D37" s="101" t="s">
        <v>47</v>
      </c>
      <c r="E37" s="101" t="s">
        <v>24</v>
      </c>
      <c r="F37" s="102">
        <v>1185</v>
      </c>
      <c r="G37" s="102">
        <v>1099.0999999999999</v>
      </c>
      <c r="H37" s="109">
        <v>1099.0999999999999</v>
      </c>
      <c r="I37" s="103">
        <v>2</v>
      </c>
    </row>
    <row r="38" spans="1:9" ht="15.75" customHeight="1">
      <c r="A38" s="100" t="s">
        <v>43</v>
      </c>
      <c r="B38" s="101" t="s">
        <v>36</v>
      </c>
      <c r="C38" s="101" t="s">
        <v>42</v>
      </c>
      <c r="D38" s="101" t="s">
        <v>47</v>
      </c>
      <c r="E38" s="101" t="s">
        <v>26</v>
      </c>
      <c r="F38" s="102">
        <v>25.3</v>
      </c>
      <c r="G38" s="102">
        <v>0</v>
      </c>
      <c r="H38" s="109">
        <v>0</v>
      </c>
      <c r="I38" s="103">
        <v>2</v>
      </c>
    </row>
    <row r="39" spans="1:9" ht="25.5">
      <c r="A39" s="100" t="s">
        <v>48</v>
      </c>
      <c r="B39" s="12" t="s">
        <v>36</v>
      </c>
      <c r="C39" s="12" t="s">
        <v>42</v>
      </c>
      <c r="D39" s="12" t="s">
        <v>49</v>
      </c>
      <c r="E39" s="12"/>
      <c r="F39" s="13">
        <f>F40+F41</f>
        <v>397.8</v>
      </c>
      <c r="G39" s="13">
        <f>G40+G41</f>
        <v>397.8</v>
      </c>
      <c r="H39" s="16">
        <f>H40+H41</f>
        <v>397.8</v>
      </c>
      <c r="I39" s="4"/>
    </row>
    <row r="40" spans="1:9" ht="38.25" customHeight="1">
      <c r="A40" s="100" t="s">
        <v>23</v>
      </c>
      <c r="B40" s="101" t="s">
        <v>36</v>
      </c>
      <c r="C40" s="101" t="s">
        <v>42</v>
      </c>
      <c r="D40" s="101" t="s">
        <v>49</v>
      </c>
      <c r="E40" s="101" t="s">
        <v>24</v>
      </c>
      <c r="F40" s="102">
        <v>391</v>
      </c>
      <c r="G40" s="102">
        <v>391</v>
      </c>
      <c r="H40" s="109">
        <v>391</v>
      </c>
      <c r="I40" s="103">
        <v>2</v>
      </c>
    </row>
    <row r="41" spans="1:9" ht="15.75" customHeight="1">
      <c r="A41" s="100" t="s">
        <v>43</v>
      </c>
      <c r="B41" s="101" t="s">
        <v>36</v>
      </c>
      <c r="C41" s="101" t="s">
        <v>42</v>
      </c>
      <c r="D41" s="101" t="s">
        <v>49</v>
      </c>
      <c r="E41" s="101" t="s">
        <v>26</v>
      </c>
      <c r="F41" s="102">
        <v>6.8</v>
      </c>
      <c r="G41" s="102">
        <v>6.8</v>
      </c>
      <c r="H41" s="109">
        <v>6.8</v>
      </c>
      <c r="I41" s="103">
        <v>2</v>
      </c>
    </row>
    <row r="42" spans="1:9" ht="38.25">
      <c r="A42" s="100" t="s">
        <v>50</v>
      </c>
      <c r="B42" s="12" t="s">
        <v>36</v>
      </c>
      <c r="C42" s="12" t="s">
        <v>42</v>
      </c>
      <c r="D42" s="12" t="s">
        <v>51</v>
      </c>
      <c r="E42" s="12"/>
      <c r="F42" s="13">
        <f>F43+F44</f>
        <v>411.3</v>
      </c>
      <c r="G42" s="13">
        <f>G43+G44</f>
        <v>411.3</v>
      </c>
      <c r="H42" s="16">
        <f>H43+H44</f>
        <v>411.3</v>
      </c>
      <c r="I42" s="4"/>
    </row>
    <row r="43" spans="1:9" ht="38.25" customHeight="1">
      <c r="A43" s="100" t="s">
        <v>23</v>
      </c>
      <c r="B43" s="101" t="s">
        <v>36</v>
      </c>
      <c r="C43" s="101" t="s">
        <v>42</v>
      </c>
      <c r="D43" s="101" t="s">
        <v>51</v>
      </c>
      <c r="E43" s="101" t="s">
        <v>24</v>
      </c>
      <c r="F43" s="102">
        <v>320.3</v>
      </c>
      <c r="G43" s="102">
        <v>320.3</v>
      </c>
      <c r="H43" s="109">
        <v>320.3</v>
      </c>
      <c r="I43" s="103">
        <v>2</v>
      </c>
    </row>
    <row r="44" spans="1:9" ht="15.75" customHeight="1">
      <c r="A44" s="100" t="s">
        <v>43</v>
      </c>
      <c r="B44" s="101" t="s">
        <v>36</v>
      </c>
      <c r="C44" s="101" t="s">
        <v>42</v>
      </c>
      <c r="D44" s="101" t="s">
        <v>51</v>
      </c>
      <c r="E44" s="101" t="s">
        <v>26</v>
      </c>
      <c r="F44" s="102">
        <v>91</v>
      </c>
      <c r="G44" s="102">
        <v>91</v>
      </c>
      <c r="H44" s="109">
        <v>91</v>
      </c>
      <c r="I44" s="103">
        <v>2</v>
      </c>
    </row>
    <row r="45" spans="1:9">
      <c r="A45" s="11" t="s">
        <v>29</v>
      </c>
      <c r="B45" s="12" t="s">
        <v>36</v>
      </c>
      <c r="C45" s="12" t="s">
        <v>42</v>
      </c>
      <c r="D45" s="12" t="s">
        <v>30</v>
      </c>
      <c r="E45" s="12"/>
      <c r="F45" s="13">
        <f t="shared" ref="F45:H46" si="5">F46</f>
        <v>79</v>
      </c>
      <c r="G45" s="13">
        <f t="shared" si="5"/>
        <v>32</v>
      </c>
      <c r="H45" s="13">
        <f t="shared" si="5"/>
        <v>32</v>
      </c>
      <c r="I45" s="4"/>
    </row>
    <row r="46" spans="1:9">
      <c r="A46" s="11" t="s">
        <v>31</v>
      </c>
      <c r="B46" s="12" t="s">
        <v>36</v>
      </c>
      <c r="C46" s="12" t="s">
        <v>42</v>
      </c>
      <c r="D46" s="12" t="s">
        <v>32</v>
      </c>
      <c r="E46" s="12"/>
      <c r="F46" s="13">
        <f t="shared" si="5"/>
        <v>79</v>
      </c>
      <c r="G46" s="13">
        <f t="shared" si="5"/>
        <v>32</v>
      </c>
      <c r="H46" s="13">
        <f t="shared" si="5"/>
        <v>32</v>
      </c>
      <c r="I46" s="4"/>
    </row>
    <row r="47" spans="1:9">
      <c r="A47" s="11" t="s">
        <v>33</v>
      </c>
      <c r="B47" s="12" t="s">
        <v>36</v>
      </c>
      <c r="C47" s="12" t="s">
        <v>42</v>
      </c>
      <c r="D47" s="12" t="s">
        <v>32</v>
      </c>
      <c r="E47" s="12" t="s">
        <v>34</v>
      </c>
      <c r="F47" s="13">
        <v>79</v>
      </c>
      <c r="G47" s="13">
        <v>32</v>
      </c>
      <c r="H47" s="16">
        <v>32</v>
      </c>
      <c r="I47" s="4">
        <v>1</v>
      </c>
    </row>
    <row r="48" spans="1:9" s="18" customFormat="1">
      <c r="A48" s="133" t="s">
        <v>52</v>
      </c>
      <c r="B48" s="104" t="s">
        <v>36</v>
      </c>
      <c r="C48" s="104" t="s">
        <v>53</v>
      </c>
      <c r="D48" s="104"/>
      <c r="E48" s="104"/>
      <c r="F48" s="60">
        <f>F50</f>
        <v>3.7</v>
      </c>
      <c r="G48" s="60">
        <f>G50</f>
        <v>5.9</v>
      </c>
      <c r="H48" s="60">
        <f>H50</f>
        <v>67.400000000000006</v>
      </c>
      <c r="I48" s="17"/>
    </row>
    <row r="49" spans="1:9" s="18" customFormat="1">
      <c r="A49" s="11" t="s">
        <v>29</v>
      </c>
      <c r="B49" s="12" t="s">
        <v>36</v>
      </c>
      <c r="C49" s="12" t="s">
        <v>53</v>
      </c>
      <c r="D49" s="12" t="s">
        <v>30</v>
      </c>
      <c r="E49" s="12"/>
      <c r="F49" s="13">
        <f t="shared" ref="F49:H50" si="6">F50</f>
        <v>3.7</v>
      </c>
      <c r="G49" s="13">
        <f t="shared" si="6"/>
        <v>5.9</v>
      </c>
      <c r="H49" s="13">
        <f t="shared" si="6"/>
        <v>67.400000000000006</v>
      </c>
      <c r="I49" s="17"/>
    </row>
    <row r="50" spans="1:9" ht="27" customHeight="1">
      <c r="A50" s="111" t="s">
        <v>54</v>
      </c>
      <c r="B50" s="12" t="s">
        <v>36</v>
      </c>
      <c r="C50" s="12" t="s">
        <v>53</v>
      </c>
      <c r="D50" s="12" t="s">
        <v>55</v>
      </c>
      <c r="E50" s="12"/>
      <c r="F50" s="13">
        <f t="shared" si="6"/>
        <v>3.7</v>
      </c>
      <c r="G50" s="13">
        <f t="shared" si="6"/>
        <v>5.9</v>
      </c>
      <c r="H50" s="13">
        <f t="shared" si="6"/>
        <v>67.400000000000006</v>
      </c>
      <c r="I50" s="4"/>
    </row>
    <row r="51" spans="1:9" ht="15.75" customHeight="1">
      <c r="A51" s="100" t="s">
        <v>43</v>
      </c>
      <c r="B51" s="101" t="s">
        <v>36</v>
      </c>
      <c r="C51" s="101" t="s">
        <v>53</v>
      </c>
      <c r="D51" s="101" t="s">
        <v>55</v>
      </c>
      <c r="E51" s="101" t="s">
        <v>26</v>
      </c>
      <c r="F51" s="102">
        <v>3.7</v>
      </c>
      <c r="G51" s="102">
        <v>5.9</v>
      </c>
      <c r="H51" s="102">
        <v>67.400000000000006</v>
      </c>
      <c r="I51" s="103">
        <v>2</v>
      </c>
    </row>
    <row r="52" spans="1:9">
      <c r="A52" s="133" t="s">
        <v>56</v>
      </c>
      <c r="B52" s="104" t="s">
        <v>36</v>
      </c>
      <c r="C52" s="104" t="s">
        <v>57</v>
      </c>
      <c r="D52" s="104"/>
      <c r="E52" s="104"/>
      <c r="F52" s="60">
        <f>F53</f>
        <v>300</v>
      </c>
      <c r="G52" s="60">
        <f>G53</f>
        <v>300</v>
      </c>
      <c r="H52" s="61">
        <f>H53</f>
        <v>300</v>
      </c>
      <c r="I52" s="4"/>
    </row>
    <row r="53" spans="1:9">
      <c r="A53" s="11" t="s">
        <v>29</v>
      </c>
      <c r="B53" s="12" t="s">
        <v>36</v>
      </c>
      <c r="C53" s="12" t="s">
        <v>57</v>
      </c>
      <c r="D53" s="12" t="s">
        <v>30</v>
      </c>
      <c r="E53" s="12"/>
      <c r="F53" s="13">
        <f t="shared" ref="F53:H54" si="7">F54</f>
        <v>300</v>
      </c>
      <c r="G53" s="13">
        <f t="shared" si="7"/>
        <v>300</v>
      </c>
      <c r="H53" s="16">
        <f t="shared" si="7"/>
        <v>300</v>
      </c>
      <c r="I53" s="4"/>
    </row>
    <row r="54" spans="1:9">
      <c r="A54" s="11" t="s">
        <v>56</v>
      </c>
      <c r="B54" s="12" t="s">
        <v>36</v>
      </c>
      <c r="C54" s="12" t="s">
        <v>57</v>
      </c>
      <c r="D54" s="12" t="s">
        <v>58</v>
      </c>
      <c r="E54" s="12"/>
      <c r="F54" s="13">
        <f t="shared" si="7"/>
        <v>300</v>
      </c>
      <c r="G54" s="13">
        <f t="shared" si="7"/>
        <v>300</v>
      </c>
      <c r="H54" s="16">
        <f t="shared" si="7"/>
        <v>300</v>
      </c>
      <c r="I54" s="4"/>
    </row>
    <row r="55" spans="1:9">
      <c r="A55" s="11" t="s">
        <v>33</v>
      </c>
      <c r="B55" s="12" t="s">
        <v>36</v>
      </c>
      <c r="C55" s="12" t="s">
        <v>57</v>
      </c>
      <c r="D55" s="12" t="s">
        <v>58</v>
      </c>
      <c r="E55" s="12" t="s">
        <v>34</v>
      </c>
      <c r="F55" s="13">
        <v>300</v>
      </c>
      <c r="G55" s="14">
        <v>300</v>
      </c>
      <c r="H55" s="15">
        <v>300</v>
      </c>
      <c r="I55" s="4">
        <v>1</v>
      </c>
    </row>
    <row r="56" spans="1:9">
      <c r="A56" s="133" t="s">
        <v>59</v>
      </c>
      <c r="B56" s="104" t="s">
        <v>36</v>
      </c>
      <c r="C56" s="104" t="s">
        <v>60</v>
      </c>
      <c r="D56" s="104"/>
      <c r="E56" s="104"/>
      <c r="F56" s="60">
        <f>F57+F63</f>
        <v>31906.799999999999</v>
      </c>
      <c r="G56" s="60">
        <f t="shared" ref="G56:H56" si="8">G57+G63</f>
        <v>27495.599999999999</v>
      </c>
      <c r="H56" s="60">
        <f t="shared" si="8"/>
        <v>27493.599999999999</v>
      </c>
      <c r="I56" s="4"/>
    </row>
    <row r="57" spans="1:9" ht="42" customHeight="1">
      <c r="A57" s="11" t="s">
        <v>886</v>
      </c>
      <c r="B57" s="12" t="s">
        <v>36</v>
      </c>
      <c r="C57" s="12" t="s">
        <v>60</v>
      </c>
      <c r="D57" s="12" t="s">
        <v>882</v>
      </c>
      <c r="E57" s="12"/>
      <c r="F57" s="13">
        <f>F58</f>
        <v>600</v>
      </c>
      <c r="G57" s="13">
        <f t="shared" ref="G57" si="9">G58</f>
        <v>1</v>
      </c>
      <c r="H57" s="13">
        <f t="shared" ref="H57" si="10">H58</f>
        <v>1</v>
      </c>
      <c r="I57" s="4"/>
    </row>
    <row r="58" spans="1:9" ht="15.75" customHeight="1">
      <c r="A58" s="11" t="s">
        <v>82</v>
      </c>
      <c r="B58" s="12" t="s">
        <v>36</v>
      </c>
      <c r="C58" s="12" t="s">
        <v>60</v>
      </c>
      <c r="D58" s="12" t="s">
        <v>883</v>
      </c>
      <c r="E58" s="12"/>
      <c r="F58" s="13">
        <f>F59+F61</f>
        <v>600</v>
      </c>
      <c r="G58" s="13">
        <f t="shared" ref="G58" si="11">G59+G61</f>
        <v>1</v>
      </c>
      <c r="H58" s="13">
        <f t="shared" ref="H58" si="12">H59+H61</f>
        <v>1</v>
      </c>
      <c r="I58" s="4"/>
    </row>
    <row r="59" spans="1:9" ht="40.5" customHeight="1">
      <c r="A59" s="11" t="s">
        <v>887</v>
      </c>
      <c r="B59" s="12" t="s">
        <v>36</v>
      </c>
      <c r="C59" s="12" t="s">
        <v>60</v>
      </c>
      <c r="D59" s="12" t="s">
        <v>884</v>
      </c>
      <c r="E59" s="12"/>
      <c r="F59" s="13">
        <f>F60</f>
        <v>600</v>
      </c>
      <c r="G59" s="13">
        <f t="shared" ref="G59" si="13">G60</f>
        <v>0</v>
      </c>
      <c r="H59" s="13">
        <f t="shared" ref="H59" si="14">H60</f>
        <v>0</v>
      </c>
      <c r="I59" s="4"/>
    </row>
    <row r="60" spans="1:9" ht="15.75" customHeight="1">
      <c r="A60" s="11" t="s">
        <v>43</v>
      </c>
      <c r="B60" s="12" t="s">
        <v>36</v>
      </c>
      <c r="C60" s="12" t="s">
        <v>60</v>
      </c>
      <c r="D60" s="12" t="s">
        <v>884</v>
      </c>
      <c r="E60" s="12" t="s">
        <v>26</v>
      </c>
      <c r="F60" s="13">
        <v>600</v>
      </c>
      <c r="G60" s="13">
        <v>0</v>
      </c>
      <c r="H60" s="13">
        <v>0</v>
      </c>
      <c r="I60" s="4">
        <v>1</v>
      </c>
    </row>
    <row r="61" spans="1:9" ht="41.25" customHeight="1">
      <c r="A61" s="11" t="s">
        <v>888</v>
      </c>
      <c r="B61" s="12" t="s">
        <v>36</v>
      </c>
      <c r="C61" s="12" t="s">
        <v>60</v>
      </c>
      <c r="D61" s="12" t="s">
        <v>885</v>
      </c>
      <c r="E61" s="12"/>
      <c r="F61" s="13">
        <f>F62</f>
        <v>0</v>
      </c>
      <c r="G61" s="13">
        <f t="shared" ref="G61:H61" si="15">G62</f>
        <v>1</v>
      </c>
      <c r="H61" s="13">
        <f t="shared" si="15"/>
        <v>1</v>
      </c>
      <c r="I61" s="4"/>
    </row>
    <row r="62" spans="1:9" ht="15.75" customHeight="1">
      <c r="A62" s="11" t="s">
        <v>43</v>
      </c>
      <c r="B62" s="12" t="s">
        <v>36</v>
      </c>
      <c r="C62" s="12" t="s">
        <v>60</v>
      </c>
      <c r="D62" s="12" t="s">
        <v>885</v>
      </c>
      <c r="E62" s="12" t="s">
        <v>26</v>
      </c>
      <c r="F62" s="13">
        <v>0</v>
      </c>
      <c r="G62" s="13">
        <v>1</v>
      </c>
      <c r="H62" s="13">
        <v>1</v>
      </c>
      <c r="I62" s="4">
        <v>1</v>
      </c>
    </row>
    <row r="63" spans="1:9">
      <c r="A63" s="11" t="s">
        <v>29</v>
      </c>
      <c r="B63" s="12" t="s">
        <v>36</v>
      </c>
      <c r="C63" s="12" t="s">
        <v>60</v>
      </c>
      <c r="D63" s="12" t="s">
        <v>30</v>
      </c>
      <c r="E63" s="12"/>
      <c r="F63" s="13">
        <f>F64+F67+F69+F72+F75+F79+F81+F83+F77</f>
        <v>31306.799999999999</v>
      </c>
      <c r="G63" s="13">
        <f>G64+G67+G69+G72+G75+G79+G81+G83+G77</f>
        <v>27494.6</v>
      </c>
      <c r="H63" s="13">
        <f>H64+H67+H69+H72+H75+H79+H81+H83+H77</f>
        <v>27492.6</v>
      </c>
      <c r="I63" s="4"/>
    </row>
    <row r="64" spans="1:9">
      <c r="A64" s="11" t="s">
        <v>61</v>
      </c>
      <c r="B64" s="12" t="s">
        <v>36</v>
      </c>
      <c r="C64" s="12" t="s">
        <v>60</v>
      </c>
      <c r="D64" s="12" t="s">
        <v>62</v>
      </c>
      <c r="E64" s="12"/>
      <c r="F64" s="13">
        <f>F65+F66</f>
        <v>14042.1</v>
      </c>
      <c r="G64" s="13">
        <f>G65+G66</f>
        <v>11240</v>
      </c>
      <c r="H64" s="13">
        <f>H65+H66</f>
        <v>11240</v>
      </c>
      <c r="I64" s="4"/>
    </row>
    <row r="65" spans="1:9" ht="39" customHeight="1">
      <c r="A65" s="11" t="s">
        <v>23</v>
      </c>
      <c r="B65" s="12" t="s">
        <v>36</v>
      </c>
      <c r="C65" s="12" t="s">
        <v>60</v>
      </c>
      <c r="D65" s="12" t="s">
        <v>62</v>
      </c>
      <c r="E65" s="12" t="s">
        <v>24</v>
      </c>
      <c r="F65" s="13">
        <v>8240</v>
      </c>
      <c r="G65" s="13">
        <v>8240</v>
      </c>
      <c r="H65" s="13">
        <v>8240</v>
      </c>
      <c r="I65" s="4">
        <v>1</v>
      </c>
    </row>
    <row r="66" spans="1:9" ht="15.75" customHeight="1">
      <c r="A66" s="11" t="s">
        <v>43</v>
      </c>
      <c r="B66" s="12" t="s">
        <v>36</v>
      </c>
      <c r="C66" s="12" t="s">
        <v>60</v>
      </c>
      <c r="D66" s="12" t="s">
        <v>62</v>
      </c>
      <c r="E66" s="12" t="s">
        <v>26</v>
      </c>
      <c r="F66" s="13">
        <v>5802.1</v>
      </c>
      <c r="G66" s="13">
        <v>3000</v>
      </c>
      <c r="H66" s="16">
        <v>3000</v>
      </c>
      <c r="I66" s="4">
        <v>1</v>
      </c>
    </row>
    <row r="67" spans="1:9" ht="15.75" customHeight="1">
      <c r="A67" s="11" t="s">
        <v>799</v>
      </c>
      <c r="B67" s="12" t="s">
        <v>36</v>
      </c>
      <c r="C67" s="12" t="s">
        <v>60</v>
      </c>
      <c r="D67" s="12" t="s">
        <v>800</v>
      </c>
      <c r="E67" s="12"/>
      <c r="F67" s="13">
        <f>F68</f>
        <v>77</v>
      </c>
      <c r="G67" s="13">
        <f>G68</f>
        <v>42</v>
      </c>
      <c r="H67" s="16">
        <f>H68</f>
        <v>42</v>
      </c>
      <c r="I67" s="4"/>
    </row>
    <row r="68" spans="1:9" ht="15.75" customHeight="1">
      <c r="A68" s="11" t="s">
        <v>43</v>
      </c>
      <c r="B68" s="12" t="s">
        <v>36</v>
      </c>
      <c r="C68" s="12" t="s">
        <v>60</v>
      </c>
      <c r="D68" s="12" t="s">
        <v>800</v>
      </c>
      <c r="E68" s="12" t="s">
        <v>26</v>
      </c>
      <c r="F68" s="13">
        <v>77</v>
      </c>
      <c r="G68" s="13">
        <v>42</v>
      </c>
      <c r="H68" s="16">
        <v>42</v>
      </c>
      <c r="I68" s="4">
        <v>1</v>
      </c>
    </row>
    <row r="69" spans="1:9" ht="15.75" customHeight="1">
      <c r="A69" s="11" t="s">
        <v>65</v>
      </c>
      <c r="B69" s="12" t="s">
        <v>36</v>
      </c>
      <c r="C69" s="12" t="s">
        <v>60</v>
      </c>
      <c r="D69" s="12" t="s">
        <v>66</v>
      </c>
      <c r="E69" s="12"/>
      <c r="F69" s="13">
        <f>F70+F71</f>
        <v>0</v>
      </c>
      <c r="G69" s="13">
        <f t="shared" ref="G69:H69" si="16">G70+G71</f>
        <v>0</v>
      </c>
      <c r="H69" s="13">
        <f t="shared" si="16"/>
        <v>0</v>
      </c>
      <c r="I69" s="4"/>
    </row>
    <row r="70" spans="1:9" ht="15.75" customHeight="1">
      <c r="A70" s="11" t="s">
        <v>43</v>
      </c>
      <c r="B70" s="12" t="s">
        <v>36</v>
      </c>
      <c r="C70" s="12" t="s">
        <v>60</v>
      </c>
      <c r="D70" s="12" t="s">
        <v>66</v>
      </c>
      <c r="E70" s="12" t="s">
        <v>26</v>
      </c>
      <c r="F70" s="13">
        <v>0</v>
      </c>
      <c r="G70" s="13">
        <v>0</v>
      </c>
      <c r="H70" s="13">
        <v>0</v>
      </c>
      <c r="I70" s="4">
        <v>1</v>
      </c>
    </row>
    <row r="71" spans="1:9">
      <c r="A71" s="11" t="s">
        <v>33</v>
      </c>
      <c r="B71" s="12" t="s">
        <v>36</v>
      </c>
      <c r="C71" s="12" t="s">
        <v>60</v>
      </c>
      <c r="D71" s="12" t="s">
        <v>66</v>
      </c>
      <c r="E71" s="12" t="s">
        <v>34</v>
      </c>
      <c r="F71" s="13">
        <v>0</v>
      </c>
      <c r="G71" s="13">
        <v>0</v>
      </c>
      <c r="H71" s="13">
        <v>0</v>
      </c>
      <c r="I71" s="4">
        <v>1</v>
      </c>
    </row>
    <row r="72" spans="1:9" ht="25.5" customHeight="1">
      <c r="A72" s="100" t="s">
        <v>67</v>
      </c>
      <c r="B72" s="12" t="s">
        <v>36</v>
      </c>
      <c r="C72" s="12" t="s">
        <v>60</v>
      </c>
      <c r="D72" s="12" t="s">
        <v>68</v>
      </c>
      <c r="E72" s="12"/>
      <c r="F72" s="13">
        <f>F73+F74</f>
        <v>1040.4000000000001</v>
      </c>
      <c r="G72" s="13">
        <f>G73+G74</f>
        <v>1078.3</v>
      </c>
      <c r="H72" s="16">
        <f>H73+H74</f>
        <v>1078.3</v>
      </c>
      <c r="I72" s="4"/>
    </row>
    <row r="73" spans="1:9" ht="38.25" customHeight="1">
      <c r="A73" s="100" t="s">
        <v>23</v>
      </c>
      <c r="B73" s="101" t="s">
        <v>36</v>
      </c>
      <c r="C73" s="101" t="s">
        <v>60</v>
      </c>
      <c r="D73" s="101" t="s">
        <v>68</v>
      </c>
      <c r="E73" s="101" t="s">
        <v>24</v>
      </c>
      <c r="F73" s="102">
        <v>1019.4</v>
      </c>
      <c r="G73" s="102">
        <v>1055</v>
      </c>
      <c r="H73" s="109">
        <v>1055</v>
      </c>
      <c r="I73" s="103">
        <v>2</v>
      </c>
    </row>
    <row r="74" spans="1:9" ht="15.75" customHeight="1">
      <c r="A74" s="100" t="s">
        <v>43</v>
      </c>
      <c r="B74" s="101" t="s">
        <v>36</v>
      </c>
      <c r="C74" s="101" t="s">
        <v>60</v>
      </c>
      <c r="D74" s="101" t="s">
        <v>68</v>
      </c>
      <c r="E74" s="101" t="s">
        <v>26</v>
      </c>
      <c r="F74" s="102">
        <v>21</v>
      </c>
      <c r="G74" s="102">
        <v>23.3</v>
      </c>
      <c r="H74" s="109">
        <v>23.3</v>
      </c>
      <c r="I74" s="103">
        <v>2</v>
      </c>
    </row>
    <row r="75" spans="1:9">
      <c r="A75" s="11" t="s">
        <v>69</v>
      </c>
      <c r="B75" s="12" t="s">
        <v>36</v>
      </c>
      <c r="C75" s="12" t="s">
        <v>60</v>
      </c>
      <c r="D75" s="12" t="s">
        <v>70</v>
      </c>
      <c r="E75" s="12"/>
      <c r="F75" s="13">
        <f>F76</f>
        <v>16011</v>
      </c>
      <c r="G75" s="13">
        <f>G76</f>
        <v>15000</v>
      </c>
      <c r="H75" s="13">
        <f>H76</f>
        <v>15000</v>
      </c>
      <c r="I75" s="4"/>
    </row>
    <row r="76" spans="1:9" ht="25.5">
      <c r="A76" s="11" t="s">
        <v>71</v>
      </c>
      <c r="B76" s="12" t="s">
        <v>36</v>
      </c>
      <c r="C76" s="12" t="s">
        <v>60</v>
      </c>
      <c r="D76" s="12" t="s">
        <v>70</v>
      </c>
      <c r="E76" s="12" t="s">
        <v>72</v>
      </c>
      <c r="F76" s="13">
        <v>16011</v>
      </c>
      <c r="G76" s="13">
        <v>15000</v>
      </c>
      <c r="H76" s="13">
        <v>15000</v>
      </c>
      <c r="I76" s="4">
        <v>1</v>
      </c>
    </row>
    <row r="77" spans="1:9" ht="38.25">
      <c r="A77" s="100" t="s">
        <v>773</v>
      </c>
      <c r="B77" s="12" t="s">
        <v>36</v>
      </c>
      <c r="C77" s="12" t="s">
        <v>60</v>
      </c>
      <c r="D77" s="12" t="s">
        <v>774</v>
      </c>
      <c r="E77" s="12"/>
      <c r="F77" s="13">
        <f>F78</f>
        <v>15.3</v>
      </c>
      <c r="G77" s="13">
        <f>G78</f>
        <v>15.3</v>
      </c>
      <c r="H77" s="16">
        <f>H78</f>
        <v>15.3</v>
      </c>
      <c r="I77" s="4"/>
    </row>
    <row r="78" spans="1:9" ht="15.75" customHeight="1">
      <c r="A78" s="100" t="s">
        <v>43</v>
      </c>
      <c r="B78" s="101" t="s">
        <v>682</v>
      </c>
      <c r="C78" s="101" t="s">
        <v>60</v>
      </c>
      <c r="D78" s="101" t="s">
        <v>774</v>
      </c>
      <c r="E78" s="101" t="s">
        <v>26</v>
      </c>
      <c r="F78" s="102">
        <v>15.3</v>
      </c>
      <c r="G78" s="102">
        <v>15.3</v>
      </c>
      <c r="H78" s="109">
        <v>15.3</v>
      </c>
      <c r="I78" s="103">
        <v>2</v>
      </c>
    </row>
    <row r="79" spans="1:9">
      <c r="A79" s="11" t="s">
        <v>73</v>
      </c>
      <c r="B79" s="12" t="s">
        <v>36</v>
      </c>
      <c r="C79" s="12" t="s">
        <v>60</v>
      </c>
      <c r="D79" s="12" t="s">
        <v>74</v>
      </c>
      <c r="E79" s="12"/>
      <c r="F79" s="13">
        <f>F80</f>
        <v>45</v>
      </c>
      <c r="G79" s="13">
        <f>G80</f>
        <v>45</v>
      </c>
      <c r="H79" s="16">
        <f>H80</f>
        <v>45</v>
      </c>
      <c r="I79" s="4"/>
    </row>
    <row r="80" spans="1:9">
      <c r="A80" s="11" t="s">
        <v>33</v>
      </c>
      <c r="B80" s="12" t="s">
        <v>36</v>
      </c>
      <c r="C80" s="12" t="s">
        <v>60</v>
      </c>
      <c r="D80" s="12" t="s">
        <v>74</v>
      </c>
      <c r="E80" s="12" t="s">
        <v>34</v>
      </c>
      <c r="F80" s="13">
        <v>45</v>
      </c>
      <c r="G80" s="13">
        <v>45</v>
      </c>
      <c r="H80" s="16">
        <v>45</v>
      </c>
      <c r="I80" s="4">
        <v>1</v>
      </c>
    </row>
    <row r="81" spans="1:9">
      <c r="A81" s="11" t="s">
        <v>31</v>
      </c>
      <c r="B81" s="12" t="s">
        <v>36</v>
      </c>
      <c r="C81" s="12" t="s">
        <v>60</v>
      </c>
      <c r="D81" s="12" t="s">
        <v>32</v>
      </c>
      <c r="E81" s="12"/>
      <c r="F81" s="13">
        <f>F82</f>
        <v>66</v>
      </c>
      <c r="G81" s="13">
        <f>G82</f>
        <v>64</v>
      </c>
      <c r="H81" s="16">
        <f>H82</f>
        <v>62</v>
      </c>
      <c r="I81" s="4"/>
    </row>
    <row r="82" spans="1:9">
      <c r="A82" s="11" t="s">
        <v>33</v>
      </c>
      <c r="B82" s="12" t="s">
        <v>36</v>
      </c>
      <c r="C82" s="12" t="s">
        <v>60</v>
      </c>
      <c r="D82" s="12" t="s">
        <v>32</v>
      </c>
      <c r="E82" s="12" t="s">
        <v>34</v>
      </c>
      <c r="F82" s="13">
        <v>66</v>
      </c>
      <c r="G82" s="13">
        <v>64</v>
      </c>
      <c r="H82" s="16">
        <v>62</v>
      </c>
      <c r="I82" s="4">
        <v>1</v>
      </c>
    </row>
    <row r="83" spans="1:9">
      <c r="A83" s="11" t="s">
        <v>75</v>
      </c>
      <c r="B83" s="12" t="s">
        <v>36</v>
      </c>
      <c r="C83" s="12" t="s">
        <v>60</v>
      </c>
      <c r="D83" s="12" t="s">
        <v>76</v>
      </c>
      <c r="E83" s="12"/>
      <c r="F83" s="13">
        <f>F84</f>
        <v>10</v>
      </c>
      <c r="G83" s="13">
        <f>G84</f>
        <v>10</v>
      </c>
      <c r="H83" s="16">
        <f>H84</f>
        <v>10</v>
      </c>
      <c r="I83" s="4"/>
    </row>
    <row r="84" spans="1:9">
      <c r="A84" s="11" t="s">
        <v>33</v>
      </c>
      <c r="B84" s="12" t="s">
        <v>36</v>
      </c>
      <c r="C84" s="12" t="s">
        <v>60</v>
      </c>
      <c r="D84" s="12" t="s">
        <v>76</v>
      </c>
      <c r="E84" s="12" t="s">
        <v>34</v>
      </c>
      <c r="F84" s="13">
        <v>10</v>
      </c>
      <c r="G84" s="13">
        <v>10</v>
      </c>
      <c r="H84" s="16">
        <v>10</v>
      </c>
      <c r="I84" s="4">
        <v>1</v>
      </c>
    </row>
    <row r="85" spans="1:9" ht="25.5">
      <c r="A85" s="134" t="s">
        <v>77</v>
      </c>
      <c r="B85" s="135" t="s">
        <v>36</v>
      </c>
      <c r="C85" s="135" t="s">
        <v>78</v>
      </c>
      <c r="D85" s="135" t="s">
        <v>14</v>
      </c>
      <c r="E85" s="135" t="s">
        <v>14</v>
      </c>
      <c r="F85" s="136">
        <f>F86+F98</f>
        <v>3276</v>
      </c>
      <c r="G85" s="136">
        <f>G86+G98</f>
        <v>3085.1</v>
      </c>
      <c r="H85" s="136">
        <f>H86+H98</f>
        <v>3058.1</v>
      </c>
      <c r="I85" s="4"/>
    </row>
    <row r="86" spans="1:9">
      <c r="A86" s="133" t="s">
        <v>79</v>
      </c>
      <c r="B86" s="104" t="s">
        <v>36</v>
      </c>
      <c r="C86" s="104" t="s">
        <v>80</v>
      </c>
      <c r="D86" s="104"/>
      <c r="E86" s="104"/>
      <c r="F86" s="60">
        <f>F87+F95</f>
        <v>128.9</v>
      </c>
      <c r="G86" s="60">
        <f>G87+G95</f>
        <v>127.5</v>
      </c>
      <c r="H86" s="60">
        <f>H87+H95</f>
        <v>127.5</v>
      </c>
      <c r="I86" s="4"/>
    </row>
    <row r="87" spans="1:9" s="18" customFormat="1" ht="53.25" customHeight="1">
      <c r="A87" s="20" t="s">
        <v>914</v>
      </c>
      <c r="B87" s="12" t="s">
        <v>36</v>
      </c>
      <c r="C87" s="12" t="s">
        <v>80</v>
      </c>
      <c r="D87" s="12" t="s">
        <v>81</v>
      </c>
      <c r="E87" s="12"/>
      <c r="F87" s="13">
        <f>F88</f>
        <v>78.5</v>
      </c>
      <c r="G87" s="13">
        <f>G88</f>
        <v>76.5</v>
      </c>
      <c r="H87" s="13">
        <f>H88</f>
        <v>76.5</v>
      </c>
      <c r="I87" s="17"/>
    </row>
    <row r="88" spans="1:9" ht="15.75" customHeight="1">
      <c r="A88" s="11" t="s">
        <v>82</v>
      </c>
      <c r="B88" s="12" t="s">
        <v>36</v>
      </c>
      <c r="C88" s="12" t="s">
        <v>80</v>
      </c>
      <c r="D88" s="12" t="s">
        <v>83</v>
      </c>
      <c r="E88" s="12"/>
      <c r="F88" s="13">
        <f>F89+F91+F93</f>
        <v>78.5</v>
      </c>
      <c r="G88" s="13">
        <f>G89+G91+G93</f>
        <v>76.5</v>
      </c>
      <c r="H88" s="13">
        <f>H89+H91+H93</f>
        <v>76.5</v>
      </c>
      <c r="I88" s="4"/>
    </row>
    <row r="89" spans="1:9">
      <c r="A89" s="21" t="s">
        <v>84</v>
      </c>
      <c r="B89" s="12" t="s">
        <v>36</v>
      </c>
      <c r="C89" s="12" t="s">
        <v>80</v>
      </c>
      <c r="D89" s="12" t="s">
        <v>85</v>
      </c>
      <c r="E89" s="12"/>
      <c r="F89" s="13">
        <f>F90</f>
        <v>32.5</v>
      </c>
      <c r="G89" s="13">
        <f>G90</f>
        <v>30.5</v>
      </c>
      <c r="H89" s="16">
        <f>H90</f>
        <v>30.5</v>
      </c>
      <c r="I89" s="4"/>
    </row>
    <row r="90" spans="1:9" ht="15.75" customHeight="1">
      <c r="A90" s="11" t="s">
        <v>43</v>
      </c>
      <c r="B90" s="12" t="s">
        <v>36</v>
      </c>
      <c r="C90" s="12" t="s">
        <v>80</v>
      </c>
      <c r="D90" s="12" t="s">
        <v>85</v>
      </c>
      <c r="E90" s="12" t="s">
        <v>26</v>
      </c>
      <c r="F90" s="13">
        <v>32.5</v>
      </c>
      <c r="G90" s="13">
        <v>30.5</v>
      </c>
      <c r="H90" s="16">
        <v>30.5</v>
      </c>
      <c r="I90" s="4">
        <v>1</v>
      </c>
    </row>
    <row r="91" spans="1:9">
      <c r="A91" s="21" t="s">
        <v>86</v>
      </c>
      <c r="B91" s="12" t="s">
        <v>36</v>
      </c>
      <c r="C91" s="12" t="s">
        <v>80</v>
      </c>
      <c r="D91" s="12" t="s">
        <v>87</v>
      </c>
      <c r="E91" s="12"/>
      <c r="F91" s="13">
        <f>F92</f>
        <v>30</v>
      </c>
      <c r="G91" s="13">
        <f>G92</f>
        <v>30</v>
      </c>
      <c r="H91" s="16">
        <f>H92</f>
        <v>30</v>
      </c>
      <c r="I91" s="4"/>
    </row>
    <row r="92" spans="1:9" ht="15.75" customHeight="1">
      <c r="A92" s="11" t="s">
        <v>43</v>
      </c>
      <c r="B92" s="12" t="s">
        <v>36</v>
      </c>
      <c r="C92" s="12" t="s">
        <v>80</v>
      </c>
      <c r="D92" s="12" t="s">
        <v>87</v>
      </c>
      <c r="E92" s="12" t="s">
        <v>26</v>
      </c>
      <c r="F92" s="13">
        <v>30</v>
      </c>
      <c r="G92" s="13">
        <v>30</v>
      </c>
      <c r="H92" s="16">
        <v>30</v>
      </c>
      <c r="I92" s="4">
        <v>1</v>
      </c>
    </row>
    <row r="93" spans="1:9">
      <c r="A93" s="21" t="s">
        <v>88</v>
      </c>
      <c r="B93" s="12" t="s">
        <v>36</v>
      </c>
      <c r="C93" s="12" t="s">
        <v>80</v>
      </c>
      <c r="D93" s="12" t="s">
        <v>89</v>
      </c>
      <c r="E93" s="12"/>
      <c r="F93" s="13">
        <f>F94</f>
        <v>16</v>
      </c>
      <c r="G93" s="13">
        <f>G94</f>
        <v>16</v>
      </c>
      <c r="H93" s="16">
        <f>H94</f>
        <v>16</v>
      </c>
      <c r="I93" s="4"/>
    </row>
    <row r="94" spans="1:9" ht="15.75" customHeight="1">
      <c r="A94" s="11" t="s">
        <v>43</v>
      </c>
      <c r="B94" s="12" t="s">
        <v>36</v>
      </c>
      <c r="C94" s="12" t="s">
        <v>80</v>
      </c>
      <c r="D94" s="12" t="s">
        <v>89</v>
      </c>
      <c r="E94" s="12" t="s">
        <v>26</v>
      </c>
      <c r="F94" s="13">
        <v>16</v>
      </c>
      <c r="G94" s="13">
        <v>16</v>
      </c>
      <c r="H94" s="16">
        <v>16</v>
      </c>
      <c r="I94" s="4">
        <v>1</v>
      </c>
    </row>
    <row r="95" spans="1:9">
      <c r="A95" s="11" t="s">
        <v>90</v>
      </c>
      <c r="B95" s="12" t="s">
        <v>36</v>
      </c>
      <c r="C95" s="12" t="s">
        <v>80</v>
      </c>
      <c r="D95" s="12" t="s">
        <v>30</v>
      </c>
      <c r="E95" s="12"/>
      <c r="F95" s="13">
        <f t="shared" ref="F95:H96" si="17">F96</f>
        <v>50.4</v>
      </c>
      <c r="G95" s="13">
        <f t="shared" si="17"/>
        <v>51</v>
      </c>
      <c r="H95" s="16">
        <f t="shared" si="17"/>
        <v>51</v>
      </c>
      <c r="I95" s="4"/>
    </row>
    <row r="96" spans="1:9" ht="25.5">
      <c r="A96" s="11" t="s">
        <v>91</v>
      </c>
      <c r="B96" s="12" t="s">
        <v>36</v>
      </c>
      <c r="C96" s="12" t="s">
        <v>80</v>
      </c>
      <c r="D96" s="12" t="s">
        <v>92</v>
      </c>
      <c r="E96" s="12"/>
      <c r="F96" s="13">
        <f t="shared" si="17"/>
        <v>50.4</v>
      </c>
      <c r="G96" s="13">
        <f t="shared" si="17"/>
        <v>51</v>
      </c>
      <c r="H96" s="16">
        <f t="shared" si="17"/>
        <v>51</v>
      </c>
      <c r="I96" s="4"/>
    </row>
    <row r="97" spans="1:9" ht="15.75" customHeight="1">
      <c r="A97" s="11" t="s">
        <v>43</v>
      </c>
      <c r="B97" s="12" t="s">
        <v>36</v>
      </c>
      <c r="C97" s="12" t="s">
        <v>80</v>
      </c>
      <c r="D97" s="12" t="s">
        <v>92</v>
      </c>
      <c r="E97" s="12" t="s">
        <v>26</v>
      </c>
      <c r="F97" s="13">
        <v>50.4</v>
      </c>
      <c r="G97" s="13">
        <v>51</v>
      </c>
      <c r="H97" s="16">
        <v>51</v>
      </c>
      <c r="I97" s="4">
        <v>1</v>
      </c>
    </row>
    <row r="98" spans="1:9" ht="25.5">
      <c r="A98" s="133" t="s">
        <v>97</v>
      </c>
      <c r="B98" s="104" t="s">
        <v>36</v>
      </c>
      <c r="C98" s="104" t="s">
        <v>98</v>
      </c>
      <c r="D98" s="104"/>
      <c r="E98" s="104"/>
      <c r="F98" s="60">
        <f>F99+F103+F109+F113</f>
        <v>3147.1</v>
      </c>
      <c r="G98" s="60">
        <f>G99+G103+G109+G113</f>
        <v>2957.6</v>
      </c>
      <c r="H98" s="60">
        <f>H99+H103+H109+H113</f>
        <v>2930.6</v>
      </c>
      <c r="I98" s="4"/>
    </row>
    <row r="99" spans="1:9" s="18" customFormat="1" ht="38.25">
      <c r="A99" s="22" t="s">
        <v>668</v>
      </c>
      <c r="B99" s="12" t="s">
        <v>36</v>
      </c>
      <c r="C99" s="12" t="s">
        <v>98</v>
      </c>
      <c r="D99" s="12" t="s">
        <v>99</v>
      </c>
      <c r="E99" s="12"/>
      <c r="F99" s="13">
        <f>F100</f>
        <v>10</v>
      </c>
      <c r="G99" s="13">
        <f t="shared" ref="G99:H101" si="18">G100</f>
        <v>10</v>
      </c>
      <c r="H99" s="13">
        <f t="shared" si="18"/>
        <v>0</v>
      </c>
      <c r="I99" s="4"/>
    </row>
    <row r="100" spans="1:9" ht="15.75" customHeight="1">
      <c r="A100" s="11" t="s">
        <v>82</v>
      </c>
      <c r="B100" s="12" t="s">
        <v>36</v>
      </c>
      <c r="C100" s="12" t="s">
        <v>98</v>
      </c>
      <c r="D100" s="12" t="s">
        <v>100</v>
      </c>
      <c r="E100" s="12"/>
      <c r="F100" s="13">
        <f>F101</f>
        <v>10</v>
      </c>
      <c r="G100" s="13">
        <f t="shared" si="18"/>
        <v>10</v>
      </c>
      <c r="H100" s="13">
        <f t="shared" si="18"/>
        <v>0</v>
      </c>
      <c r="I100" s="4"/>
    </row>
    <row r="101" spans="1:9">
      <c r="A101" s="11" t="s">
        <v>101</v>
      </c>
      <c r="B101" s="12" t="s">
        <v>36</v>
      </c>
      <c r="C101" s="12" t="s">
        <v>98</v>
      </c>
      <c r="D101" s="12" t="s">
        <v>102</v>
      </c>
      <c r="E101" s="12"/>
      <c r="F101" s="13">
        <f>F102</f>
        <v>10</v>
      </c>
      <c r="G101" s="13">
        <f t="shared" si="18"/>
        <v>10</v>
      </c>
      <c r="H101" s="13">
        <f t="shared" si="18"/>
        <v>0</v>
      </c>
      <c r="I101" s="4"/>
    </row>
    <row r="102" spans="1:9" ht="15.75" customHeight="1">
      <c r="A102" s="11" t="s">
        <v>43</v>
      </c>
      <c r="B102" s="12" t="s">
        <v>36</v>
      </c>
      <c r="C102" s="12" t="s">
        <v>98</v>
      </c>
      <c r="D102" s="12" t="s">
        <v>102</v>
      </c>
      <c r="E102" s="12" t="s">
        <v>26</v>
      </c>
      <c r="F102" s="13">
        <v>10</v>
      </c>
      <c r="G102" s="14">
        <v>10</v>
      </c>
      <c r="H102" s="15">
        <v>0</v>
      </c>
      <c r="I102" s="4">
        <v>1</v>
      </c>
    </row>
    <row r="103" spans="1:9" s="18" customFormat="1" ht="38.25">
      <c r="A103" s="22" t="s">
        <v>669</v>
      </c>
      <c r="B103" s="12" t="s">
        <v>36</v>
      </c>
      <c r="C103" s="12" t="s">
        <v>98</v>
      </c>
      <c r="D103" s="12" t="s">
        <v>103</v>
      </c>
      <c r="E103" s="12"/>
      <c r="F103" s="13">
        <f>F104</f>
        <v>12</v>
      </c>
      <c r="G103" s="13">
        <f>G104</f>
        <v>12</v>
      </c>
      <c r="H103" s="13">
        <f>H104</f>
        <v>0</v>
      </c>
      <c r="I103" s="4"/>
    </row>
    <row r="104" spans="1:9" ht="15.75" customHeight="1">
      <c r="A104" s="11" t="s">
        <v>82</v>
      </c>
      <c r="B104" s="12" t="s">
        <v>36</v>
      </c>
      <c r="C104" s="12" t="s">
        <v>98</v>
      </c>
      <c r="D104" s="12" t="s">
        <v>104</v>
      </c>
      <c r="E104" s="12"/>
      <c r="F104" s="13">
        <f>F105+F107</f>
        <v>12</v>
      </c>
      <c r="G104" s="13">
        <f>G105+G107</f>
        <v>12</v>
      </c>
      <c r="H104" s="13">
        <f>H105+H107</f>
        <v>0</v>
      </c>
      <c r="I104" s="4"/>
    </row>
    <row r="105" spans="1:9">
      <c r="A105" s="11" t="s">
        <v>88</v>
      </c>
      <c r="B105" s="12" t="s">
        <v>36</v>
      </c>
      <c r="C105" s="12" t="s">
        <v>98</v>
      </c>
      <c r="D105" s="12" t="s">
        <v>105</v>
      </c>
      <c r="E105" s="12"/>
      <c r="F105" s="13">
        <f>F106</f>
        <v>10</v>
      </c>
      <c r="G105" s="13">
        <f>G106</f>
        <v>10</v>
      </c>
      <c r="H105" s="13">
        <f>H106</f>
        <v>0</v>
      </c>
      <c r="I105" s="4"/>
    </row>
    <row r="106" spans="1:9" ht="15.75" customHeight="1">
      <c r="A106" s="11" t="s">
        <v>43</v>
      </c>
      <c r="B106" s="12" t="s">
        <v>36</v>
      </c>
      <c r="C106" s="12" t="s">
        <v>98</v>
      </c>
      <c r="D106" s="12" t="s">
        <v>105</v>
      </c>
      <c r="E106" s="12" t="s">
        <v>26</v>
      </c>
      <c r="F106" s="13">
        <v>10</v>
      </c>
      <c r="G106" s="13">
        <v>10</v>
      </c>
      <c r="H106" s="16">
        <v>0</v>
      </c>
      <c r="I106" s="4">
        <v>1</v>
      </c>
    </row>
    <row r="107" spans="1:9" ht="25.5">
      <c r="A107" s="11" t="s">
        <v>106</v>
      </c>
      <c r="B107" s="12" t="s">
        <v>36</v>
      </c>
      <c r="C107" s="12" t="s">
        <v>98</v>
      </c>
      <c r="D107" s="12" t="s">
        <v>107</v>
      </c>
      <c r="E107" s="12"/>
      <c r="F107" s="13">
        <f>F108</f>
        <v>2</v>
      </c>
      <c r="G107" s="13">
        <f>G108</f>
        <v>2</v>
      </c>
      <c r="H107" s="16">
        <f>H108</f>
        <v>0</v>
      </c>
      <c r="I107" s="4"/>
    </row>
    <row r="108" spans="1:9" ht="15.75" customHeight="1">
      <c r="A108" s="11" t="s">
        <v>43</v>
      </c>
      <c r="B108" s="12" t="s">
        <v>36</v>
      </c>
      <c r="C108" s="12" t="s">
        <v>98</v>
      </c>
      <c r="D108" s="12" t="s">
        <v>107</v>
      </c>
      <c r="E108" s="12" t="s">
        <v>26</v>
      </c>
      <c r="F108" s="13">
        <v>2</v>
      </c>
      <c r="G108" s="13">
        <v>2</v>
      </c>
      <c r="H108" s="16">
        <v>0</v>
      </c>
      <c r="I108" s="4">
        <v>1</v>
      </c>
    </row>
    <row r="109" spans="1:9" s="18" customFormat="1" ht="25.5">
      <c r="A109" s="22" t="s">
        <v>671</v>
      </c>
      <c r="B109" s="12" t="s">
        <v>36</v>
      </c>
      <c r="C109" s="12" t="s">
        <v>98</v>
      </c>
      <c r="D109" s="12" t="s">
        <v>108</v>
      </c>
      <c r="E109" s="12"/>
      <c r="F109" s="13">
        <f>F110</f>
        <v>5</v>
      </c>
      <c r="G109" s="13">
        <f t="shared" ref="G109:H111" si="19">G110</f>
        <v>5</v>
      </c>
      <c r="H109" s="13">
        <f t="shared" si="19"/>
        <v>0</v>
      </c>
      <c r="I109" s="4"/>
    </row>
    <row r="110" spans="1:9" s="18" customFormat="1" ht="15.75" customHeight="1">
      <c r="A110" s="11" t="s">
        <v>82</v>
      </c>
      <c r="B110" s="12" t="s">
        <v>36</v>
      </c>
      <c r="C110" s="12" t="s">
        <v>98</v>
      </c>
      <c r="D110" s="12" t="s">
        <v>109</v>
      </c>
      <c r="E110" s="12"/>
      <c r="F110" s="13">
        <f>F111</f>
        <v>5</v>
      </c>
      <c r="G110" s="13">
        <f t="shared" si="19"/>
        <v>5</v>
      </c>
      <c r="H110" s="13">
        <f t="shared" si="19"/>
        <v>0</v>
      </c>
      <c r="I110" s="4"/>
    </row>
    <row r="111" spans="1:9">
      <c r="A111" s="11" t="s">
        <v>110</v>
      </c>
      <c r="B111" s="12" t="s">
        <v>36</v>
      </c>
      <c r="C111" s="12" t="s">
        <v>98</v>
      </c>
      <c r="D111" s="12" t="s">
        <v>111</v>
      </c>
      <c r="E111" s="12"/>
      <c r="F111" s="13">
        <f>F112</f>
        <v>5</v>
      </c>
      <c r="G111" s="13">
        <f t="shared" si="19"/>
        <v>5</v>
      </c>
      <c r="H111" s="13">
        <f t="shared" si="19"/>
        <v>0</v>
      </c>
      <c r="I111" s="4"/>
    </row>
    <row r="112" spans="1:9" ht="15.75" customHeight="1">
      <c r="A112" s="11" t="s">
        <v>43</v>
      </c>
      <c r="B112" s="12" t="s">
        <v>36</v>
      </c>
      <c r="C112" s="12" t="s">
        <v>98</v>
      </c>
      <c r="D112" s="12" t="s">
        <v>111</v>
      </c>
      <c r="E112" s="12" t="s">
        <v>26</v>
      </c>
      <c r="F112" s="13">
        <v>5</v>
      </c>
      <c r="G112" s="13">
        <v>5</v>
      </c>
      <c r="H112" s="16">
        <v>0</v>
      </c>
      <c r="I112" s="4">
        <v>1</v>
      </c>
    </row>
    <row r="113" spans="1:9" s="18" customFormat="1">
      <c r="A113" s="11" t="s">
        <v>90</v>
      </c>
      <c r="B113" s="12" t="s">
        <v>36</v>
      </c>
      <c r="C113" s="12" t="s">
        <v>98</v>
      </c>
      <c r="D113" s="12" t="s">
        <v>30</v>
      </c>
      <c r="E113" s="12"/>
      <c r="F113" s="13">
        <f>F114+F117</f>
        <v>3120.1</v>
      </c>
      <c r="G113" s="13">
        <f>G114+G117</f>
        <v>2930.6</v>
      </c>
      <c r="H113" s="13">
        <f>H114+H117</f>
        <v>2930.6</v>
      </c>
      <c r="I113" s="4"/>
    </row>
    <row r="114" spans="1:9" s="18" customFormat="1" ht="38.25">
      <c r="A114" s="11" t="s">
        <v>112</v>
      </c>
      <c r="B114" s="12" t="s">
        <v>36</v>
      </c>
      <c r="C114" s="12" t="s">
        <v>98</v>
      </c>
      <c r="D114" s="12" t="s">
        <v>113</v>
      </c>
      <c r="E114" s="8"/>
      <c r="F114" s="13">
        <f>F115+F116</f>
        <v>3115.1</v>
      </c>
      <c r="G114" s="13">
        <f>G115+G116</f>
        <v>2925.6</v>
      </c>
      <c r="H114" s="13">
        <f>H115+H116</f>
        <v>2925.6</v>
      </c>
      <c r="I114" s="4"/>
    </row>
    <row r="115" spans="1:9" ht="38.25" customHeight="1">
      <c r="A115" s="11" t="s">
        <v>23</v>
      </c>
      <c r="B115" s="12" t="s">
        <v>36</v>
      </c>
      <c r="C115" s="12" t="s">
        <v>98</v>
      </c>
      <c r="D115" s="12" t="s">
        <v>113</v>
      </c>
      <c r="E115" s="12" t="s">
        <v>24</v>
      </c>
      <c r="F115" s="13">
        <v>2825.6</v>
      </c>
      <c r="G115" s="13">
        <v>2825.6</v>
      </c>
      <c r="H115" s="13">
        <v>2825.6</v>
      </c>
      <c r="I115" s="4">
        <v>1</v>
      </c>
    </row>
    <row r="116" spans="1:9" ht="15.75" customHeight="1">
      <c r="A116" s="11" t="s">
        <v>43</v>
      </c>
      <c r="B116" s="12" t="s">
        <v>36</v>
      </c>
      <c r="C116" s="12" t="s">
        <v>98</v>
      </c>
      <c r="D116" s="12" t="s">
        <v>113</v>
      </c>
      <c r="E116" s="12" t="s">
        <v>26</v>
      </c>
      <c r="F116" s="13">
        <v>289.5</v>
      </c>
      <c r="G116" s="13">
        <v>100</v>
      </c>
      <c r="H116" s="13">
        <v>100</v>
      </c>
      <c r="I116" s="4">
        <v>1</v>
      </c>
    </row>
    <row r="117" spans="1:9">
      <c r="A117" s="11" t="s">
        <v>31</v>
      </c>
      <c r="B117" s="12" t="s">
        <v>36</v>
      </c>
      <c r="C117" s="12" t="s">
        <v>98</v>
      </c>
      <c r="D117" s="12" t="s">
        <v>32</v>
      </c>
      <c r="E117" s="12"/>
      <c r="F117" s="13">
        <f>F118</f>
        <v>5</v>
      </c>
      <c r="G117" s="13">
        <f>G118</f>
        <v>5</v>
      </c>
      <c r="H117" s="13">
        <f>H118</f>
        <v>5</v>
      </c>
      <c r="I117" s="4"/>
    </row>
    <row r="118" spans="1:9">
      <c r="A118" s="11" t="s">
        <v>33</v>
      </c>
      <c r="B118" s="12" t="s">
        <v>36</v>
      </c>
      <c r="C118" s="12" t="s">
        <v>98</v>
      </c>
      <c r="D118" s="12" t="s">
        <v>32</v>
      </c>
      <c r="E118" s="12" t="s">
        <v>34</v>
      </c>
      <c r="F118" s="13">
        <v>5</v>
      </c>
      <c r="G118" s="13">
        <v>5</v>
      </c>
      <c r="H118" s="13">
        <v>5</v>
      </c>
      <c r="I118" s="4">
        <v>1</v>
      </c>
    </row>
    <row r="119" spans="1:9">
      <c r="A119" s="134" t="s">
        <v>114</v>
      </c>
      <c r="B119" s="135" t="s">
        <v>36</v>
      </c>
      <c r="C119" s="135" t="s">
        <v>115</v>
      </c>
      <c r="D119" s="137"/>
      <c r="E119" s="137"/>
      <c r="F119" s="136">
        <f>F120+F130+F141+F157+F172</f>
        <v>49539.600000000006</v>
      </c>
      <c r="G119" s="136">
        <f>G120+G130+G141+G157+G172</f>
        <v>37678.400000000001</v>
      </c>
      <c r="H119" s="136">
        <f>H120+H130+H141+H157+H172</f>
        <v>37578.9</v>
      </c>
      <c r="I119" s="4"/>
    </row>
    <row r="120" spans="1:9">
      <c r="A120" s="133" t="s">
        <v>116</v>
      </c>
      <c r="B120" s="104" t="s">
        <v>36</v>
      </c>
      <c r="C120" s="104" t="s">
        <v>117</v>
      </c>
      <c r="D120" s="105"/>
      <c r="E120" s="105"/>
      <c r="F120" s="60">
        <f>F125+F121</f>
        <v>84.4</v>
      </c>
      <c r="G120" s="60">
        <f t="shared" ref="G120:H120" si="20">G125+G121</f>
        <v>2072.1999999999998</v>
      </c>
      <c r="H120" s="60">
        <f t="shared" si="20"/>
        <v>2072.1999999999998</v>
      </c>
      <c r="I120" s="4"/>
    </row>
    <row r="121" spans="1:9" ht="39" customHeight="1">
      <c r="A121" s="11" t="s">
        <v>903</v>
      </c>
      <c r="B121" s="12" t="s">
        <v>682</v>
      </c>
      <c r="C121" s="12" t="s">
        <v>117</v>
      </c>
      <c r="D121" s="12" t="s">
        <v>904</v>
      </c>
      <c r="E121" s="12"/>
      <c r="F121" s="13">
        <f>F122</f>
        <v>9.1999999999999993</v>
      </c>
      <c r="G121" s="13">
        <f t="shared" ref="G121:H121" si="21">G122</f>
        <v>1997</v>
      </c>
      <c r="H121" s="13">
        <f t="shared" si="21"/>
        <v>1997</v>
      </c>
      <c r="I121" s="4"/>
    </row>
    <row r="122" spans="1:9" ht="38.25">
      <c r="A122" s="100" t="s">
        <v>905</v>
      </c>
      <c r="B122" s="12" t="s">
        <v>36</v>
      </c>
      <c r="C122" s="12" t="s">
        <v>117</v>
      </c>
      <c r="D122" s="12" t="s">
        <v>906</v>
      </c>
      <c r="E122" s="12"/>
      <c r="F122" s="13">
        <f>F123+F124</f>
        <v>9.1999999999999993</v>
      </c>
      <c r="G122" s="13">
        <f t="shared" ref="G122:H122" si="22">G123+G124</f>
        <v>1997</v>
      </c>
      <c r="H122" s="13">
        <f t="shared" si="22"/>
        <v>1997</v>
      </c>
      <c r="I122" s="4"/>
    </row>
    <row r="123" spans="1:9" ht="25.5">
      <c r="A123" s="100" t="s">
        <v>138</v>
      </c>
      <c r="B123" s="101" t="s">
        <v>36</v>
      </c>
      <c r="C123" s="101" t="s">
        <v>117</v>
      </c>
      <c r="D123" s="101" t="s">
        <v>906</v>
      </c>
      <c r="E123" s="101" t="s">
        <v>26</v>
      </c>
      <c r="F123" s="102">
        <v>0</v>
      </c>
      <c r="G123" s="102">
        <v>1985.9</v>
      </c>
      <c r="H123" s="109">
        <v>1985.9</v>
      </c>
      <c r="I123" s="103">
        <v>2</v>
      </c>
    </row>
    <row r="124" spans="1:9" ht="25.5">
      <c r="A124" s="11" t="s">
        <v>137</v>
      </c>
      <c r="B124" s="12" t="s">
        <v>36</v>
      </c>
      <c r="C124" s="12" t="s">
        <v>117</v>
      </c>
      <c r="D124" s="12" t="s">
        <v>906</v>
      </c>
      <c r="E124" s="12" t="s">
        <v>26</v>
      </c>
      <c r="F124" s="13">
        <v>9.1999999999999993</v>
      </c>
      <c r="G124" s="13">
        <v>11.1</v>
      </c>
      <c r="H124" s="16">
        <v>11.1</v>
      </c>
      <c r="I124" s="4">
        <v>1</v>
      </c>
    </row>
    <row r="125" spans="1:9">
      <c r="A125" s="11" t="s">
        <v>90</v>
      </c>
      <c r="B125" s="12" t="s">
        <v>36</v>
      </c>
      <c r="C125" s="12" t="s">
        <v>117</v>
      </c>
      <c r="D125" s="12" t="s">
        <v>30</v>
      </c>
      <c r="E125" s="12"/>
      <c r="F125" s="13">
        <f>F126+F128</f>
        <v>75.2</v>
      </c>
      <c r="G125" s="13">
        <f t="shared" ref="G125:H125" si="23">G126+G128</f>
        <v>75.2</v>
      </c>
      <c r="H125" s="13">
        <f t="shared" si="23"/>
        <v>75.2</v>
      </c>
      <c r="I125" s="4"/>
    </row>
    <row r="126" spans="1:9" ht="51">
      <c r="A126" s="100" t="s">
        <v>118</v>
      </c>
      <c r="B126" s="12" t="s">
        <v>36</v>
      </c>
      <c r="C126" s="12" t="s">
        <v>117</v>
      </c>
      <c r="D126" s="12" t="s">
        <v>119</v>
      </c>
      <c r="E126" s="12"/>
      <c r="F126" s="13">
        <f>F127</f>
        <v>75.2</v>
      </c>
      <c r="G126" s="13">
        <f>G127</f>
        <v>75.2</v>
      </c>
      <c r="H126" s="16">
        <f>H127</f>
        <v>75.2</v>
      </c>
      <c r="I126" s="4"/>
    </row>
    <row r="127" spans="1:9" ht="15.75" customHeight="1">
      <c r="A127" s="100" t="s">
        <v>43</v>
      </c>
      <c r="B127" s="101" t="s">
        <v>36</v>
      </c>
      <c r="C127" s="101" t="s">
        <v>117</v>
      </c>
      <c r="D127" s="101" t="s">
        <v>119</v>
      </c>
      <c r="E127" s="101" t="s">
        <v>26</v>
      </c>
      <c r="F127" s="102">
        <v>75.2</v>
      </c>
      <c r="G127" s="102">
        <v>75.2</v>
      </c>
      <c r="H127" s="109">
        <v>75.2</v>
      </c>
      <c r="I127" s="103">
        <v>2</v>
      </c>
    </row>
    <row r="128" spans="1:9" ht="25.5">
      <c r="A128" s="100" t="s">
        <v>781</v>
      </c>
      <c r="B128" s="12" t="s">
        <v>36</v>
      </c>
      <c r="C128" s="12" t="s">
        <v>117</v>
      </c>
      <c r="D128" s="12" t="s">
        <v>780</v>
      </c>
      <c r="E128" s="12"/>
      <c r="F128" s="13">
        <f>F129</f>
        <v>0</v>
      </c>
      <c r="G128" s="13">
        <f>G129</f>
        <v>0</v>
      </c>
      <c r="H128" s="16">
        <f>H129</f>
        <v>0</v>
      </c>
      <c r="I128" s="4"/>
    </row>
    <row r="129" spans="1:9" ht="15.75" customHeight="1">
      <c r="A129" s="100" t="s">
        <v>43</v>
      </c>
      <c r="B129" s="101" t="s">
        <v>36</v>
      </c>
      <c r="C129" s="101" t="s">
        <v>117</v>
      </c>
      <c r="D129" s="101" t="s">
        <v>780</v>
      </c>
      <c r="E129" s="101" t="s">
        <v>26</v>
      </c>
      <c r="F129" s="102">
        <v>0</v>
      </c>
      <c r="G129" s="102">
        <v>0</v>
      </c>
      <c r="H129" s="109">
        <v>0</v>
      </c>
      <c r="I129" s="103">
        <v>2</v>
      </c>
    </row>
    <row r="130" spans="1:9">
      <c r="A130" s="133" t="s">
        <v>120</v>
      </c>
      <c r="B130" s="104" t="s">
        <v>36</v>
      </c>
      <c r="C130" s="104" t="s">
        <v>121</v>
      </c>
      <c r="D130" s="105"/>
      <c r="E130" s="105"/>
      <c r="F130" s="60">
        <f>F131+F135</f>
        <v>3682.4</v>
      </c>
      <c r="G130" s="60">
        <f>G131+G135</f>
        <v>3382.4</v>
      </c>
      <c r="H130" s="60">
        <f>H131+H135</f>
        <v>3382.4</v>
      </c>
      <c r="I130" s="4"/>
    </row>
    <row r="131" spans="1:9" s="18" customFormat="1" ht="63.75" customHeight="1">
      <c r="A131" s="59" t="s">
        <v>915</v>
      </c>
      <c r="B131" s="12" t="s">
        <v>36</v>
      </c>
      <c r="C131" s="12" t="s">
        <v>121</v>
      </c>
      <c r="D131" s="12" t="s">
        <v>122</v>
      </c>
      <c r="E131" s="12"/>
      <c r="F131" s="13">
        <f>F132</f>
        <v>3300</v>
      </c>
      <c r="G131" s="13">
        <f t="shared" ref="G131:H133" si="24">G132</f>
        <v>3300</v>
      </c>
      <c r="H131" s="13">
        <f t="shared" si="24"/>
        <v>3300</v>
      </c>
      <c r="I131" s="4"/>
    </row>
    <row r="132" spans="1:9" s="18" customFormat="1" ht="15.75" customHeight="1">
      <c r="A132" s="11" t="s">
        <v>82</v>
      </c>
      <c r="B132" s="12" t="s">
        <v>36</v>
      </c>
      <c r="C132" s="12" t="s">
        <v>121</v>
      </c>
      <c r="D132" s="12" t="s">
        <v>123</v>
      </c>
      <c r="E132" s="8"/>
      <c r="F132" s="13">
        <f>F133</f>
        <v>3300</v>
      </c>
      <c r="G132" s="13">
        <f t="shared" si="24"/>
        <v>3300</v>
      </c>
      <c r="H132" s="13">
        <f t="shared" si="24"/>
        <v>3300</v>
      </c>
      <c r="I132" s="4"/>
    </row>
    <row r="133" spans="1:9" ht="38.25">
      <c r="A133" s="11" t="s">
        <v>124</v>
      </c>
      <c r="B133" s="12" t="s">
        <v>36</v>
      </c>
      <c r="C133" s="12" t="s">
        <v>121</v>
      </c>
      <c r="D133" s="12" t="s">
        <v>125</v>
      </c>
      <c r="E133" s="12"/>
      <c r="F133" s="13">
        <f>F134</f>
        <v>3300</v>
      </c>
      <c r="G133" s="13">
        <f t="shared" si="24"/>
        <v>3300</v>
      </c>
      <c r="H133" s="13">
        <f t="shared" si="24"/>
        <v>3300</v>
      </c>
      <c r="I133" s="4"/>
    </row>
    <row r="134" spans="1:9" ht="25.5">
      <c r="A134" s="11" t="s">
        <v>126</v>
      </c>
      <c r="B134" s="12" t="s">
        <v>36</v>
      </c>
      <c r="C134" s="12" t="s">
        <v>121</v>
      </c>
      <c r="D134" s="12" t="s">
        <v>125</v>
      </c>
      <c r="E134" s="12" t="s">
        <v>26</v>
      </c>
      <c r="F134" s="13">
        <v>3300</v>
      </c>
      <c r="G134" s="13">
        <v>3300</v>
      </c>
      <c r="H134" s="13">
        <v>3300</v>
      </c>
      <c r="I134" s="4">
        <v>1</v>
      </c>
    </row>
    <row r="135" spans="1:9">
      <c r="A135" s="11" t="s">
        <v>127</v>
      </c>
      <c r="B135" s="12" t="s">
        <v>36</v>
      </c>
      <c r="C135" s="12" t="s">
        <v>121</v>
      </c>
      <c r="D135" s="12" t="s">
        <v>30</v>
      </c>
      <c r="E135" s="12"/>
      <c r="F135" s="13">
        <f>F136+F138</f>
        <v>382.4</v>
      </c>
      <c r="G135" s="13">
        <f>G136+G138</f>
        <v>82.399999999999991</v>
      </c>
      <c r="H135" s="13">
        <f>H136+H138</f>
        <v>82.399999999999991</v>
      </c>
      <c r="I135" s="4"/>
    </row>
    <row r="136" spans="1:9">
      <c r="A136" s="11" t="s">
        <v>658</v>
      </c>
      <c r="B136" s="12" t="s">
        <v>36</v>
      </c>
      <c r="C136" s="12" t="s">
        <v>121</v>
      </c>
      <c r="D136" s="12" t="s">
        <v>659</v>
      </c>
      <c r="E136" s="12"/>
      <c r="F136" s="13">
        <f>F137</f>
        <v>300</v>
      </c>
      <c r="G136" s="13">
        <f>G137</f>
        <v>0</v>
      </c>
      <c r="H136" s="13">
        <f>H137</f>
        <v>0</v>
      </c>
      <c r="I136" s="4"/>
    </row>
    <row r="137" spans="1:9" ht="25.5">
      <c r="A137" s="11" t="s">
        <v>128</v>
      </c>
      <c r="B137" s="12" t="s">
        <v>36</v>
      </c>
      <c r="C137" s="12" t="s">
        <v>121</v>
      </c>
      <c r="D137" s="12" t="s">
        <v>659</v>
      </c>
      <c r="E137" s="12" t="s">
        <v>26</v>
      </c>
      <c r="F137" s="13">
        <v>300</v>
      </c>
      <c r="G137" s="13">
        <v>0</v>
      </c>
      <c r="H137" s="16">
        <v>0</v>
      </c>
      <c r="I137" s="4">
        <v>1</v>
      </c>
    </row>
    <row r="138" spans="1:9" ht="25.5">
      <c r="A138" s="100" t="s">
        <v>129</v>
      </c>
      <c r="B138" s="12" t="s">
        <v>36</v>
      </c>
      <c r="C138" s="12" t="s">
        <v>121</v>
      </c>
      <c r="D138" s="12" t="s">
        <v>130</v>
      </c>
      <c r="E138" s="12"/>
      <c r="F138" s="13">
        <f>F139+F140</f>
        <v>82.399999999999991</v>
      </c>
      <c r="G138" s="13">
        <f>G139+G140</f>
        <v>82.399999999999991</v>
      </c>
      <c r="H138" s="13">
        <f>H139+H140</f>
        <v>82.399999999999991</v>
      </c>
      <c r="I138" s="4"/>
    </row>
    <row r="139" spans="1:9" ht="38.25" customHeight="1">
      <c r="A139" s="100" t="s">
        <v>23</v>
      </c>
      <c r="B139" s="101" t="s">
        <v>36</v>
      </c>
      <c r="C139" s="101" t="s">
        <v>121</v>
      </c>
      <c r="D139" s="101" t="s">
        <v>130</v>
      </c>
      <c r="E139" s="101" t="s">
        <v>24</v>
      </c>
      <c r="F139" s="102">
        <v>74.8</v>
      </c>
      <c r="G139" s="102">
        <v>74.8</v>
      </c>
      <c r="H139" s="102">
        <v>74.8</v>
      </c>
      <c r="I139" s="103">
        <v>2</v>
      </c>
    </row>
    <row r="140" spans="1:9" ht="25.5">
      <c r="A140" s="100" t="s">
        <v>128</v>
      </c>
      <c r="B140" s="101" t="s">
        <v>36</v>
      </c>
      <c r="C140" s="101" t="s">
        <v>121</v>
      </c>
      <c r="D140" s="101" t="s">
        <v>130</v>
      </c>
      <c r="E140" s="101" t="s">
        <v>26</v>
      </c>
      <c r="F140" s="102">
        <v>7.6</v>
      </c>
      <c r="G140" s="102">
        <v>7.6</v>
      </c>
      <c r="H140" s="102">
        <v>7.6</v>
      </c>
      <c r="I140" s="103">
        <v>2</v>
      </c>
    </row>
    <row r="141" spans="1:9">
      <c r="A141" s="133" t="s">
        <v>131</v>
      </c>
      <c r="B141" s="104" t="s">
        <v>36</v>
      </c>
      <c r="C141" s="104" t="s">
        <v>132</v>
      </c>
      <c r="D141" s="105"/>
      <c r="E141" s="105"/>
      <c r="F141" s="60">
        <f>F142</f>
        <v>44874.3</v>
      </c>
      <c r="G141" s="60">
        <f>G142</f>
        <v>31474.300000000003</v>
      </c>
      <c r="H141" s="60">
        <f>H142</f>
        <v>31474.3</v>
      </c>
      <c r="I141" s="4"/>
    </row>
    <row r="142" spans="1:9">
      <c r="A142" s="11" t="s">
        <v>127</v>
      </c>
      <c r="B142" s="12" t="s">
        <v>36</v>
      </c>
      <c r="C142" s="12" t="s">
        <v>132</v>
      </c>
      <c r="D142" s="12" t="s">
        <v>30</v>
      </c>
      <c r="E142" s="12"/>
      <c r="F142" s="13">
        <f>F143+F145+F149+F154+F147</f>
        <v>44874.3</v>
      </c>
      <c r="G142" s="13">
        <f>G143+G145+G149+G154+G147</f>
        <v>31474.300000000003</v>
      </c>
      <c r="H142" s="13">
        <f>H143+H145+H149+H154+H147</f>
        <v>31474.3</v>
      </c>
      <c r="I142" s="4"/>
    </row>
    <row r="143" spans="1:9">
      <c r="A143" s="11" t="s">
        <v>660</v>
      </c>
      <c r="B143" s="12" t="s">
        <v>36</v>
      </c>
      <c r="C143" s="12" t="s">
        <v>132</v>
      </c>
      <c r="D143" s="12" t="s">
        <v>661</v>
      </c>
      <c r="E143" s="12"/>
      <c r="F143" s="13">
        <f>F144</f>
        <v>150</v>
      </c>
      <c r="G143" s="13">
        <f>G144</f>
        <v>0</v>
      </c>
      <c r="H143" s="16">
        <f>H144</f>
        <v>0</v>
      </c>
      <c r="I143" s="4"/>
    </row>
    <row r="144" spans="1:9" ht="15.75" customHeight="1">
      <c r="A144" s="11" t="s">
        <v>43</v>
      </c>
      <c r="B144" s="12" t="s">
        <v>36</v>
      </c>
      <c r="C144" s="12" t="s">
        <v>132</v>
      </c>
      <c r="D144" s="12" t="s">
        <v>661</v>
      </c>
      <c r="E144" s="12" t="s">
        <v>26</v>
      </c>
      <c r="F144" s="13">
        <v>150</v>
      </c>
      <c r="G144" s="13">
        <v>0</v>
      </c>
      <c r="H144" s="16">
        <v>0</v>
      </c>
      <c r="I144" s="4">
        <v>1</v>
      </c>
    </row>
    <row r="145" spans="1:9" ht="25.5">
      <c r="A145" s="11" t="s">
        <v>133</v>
      </c>
      <c r="B145" s="12" t="s">
        <v>36</v>
      </c>
      <c r="C145" s="12" t="s">
        <v>132</v>
      </c>
      <c r="D145" s="12" t="s">
        <v>134</v>
      </c>
      <c r="E145" s="12"/>
      <c r="F145" s="13">
        <f>F146</f>
        <v>13381.6</v>
      </c>
      <c r="G145" s="13">
        <f>G146</f>
        <v>13612.6</v>
      </c>
      <c r="H145" s="16">
        <f>H146</f>
        <v>13669.3</v>
      </c>
      <c r="I145" s="4"/>
    </row>
    <row r="146" spans="1:9" ht="15.75" customHeight="1">
      <c r="A146" s="11" t="s">
        <v>43</v>
      </c>
      <c r="B146" s="12" t="s">
        <v>36</v>
      </c>
      <c r="C146" s="12" t="s">
        <v>132</v>
      </c>
      <c r="D146" s="12" t="s">
        <v>134</v>
      </c>
      <c r="E146" s="12" t="s">
        <v>26</v>
      </c>
      <c r="F146" s="13">
        <v>13381.6</v>
      </c>
      <c r="G146" s="13">
        <v>13612.6</v>
      </c>
      <c r="H146" s="13">
        <v>13669.3</v>
      </c>
      <c r="I146" s="4">
        <v>1</v>
      </c>
    </row>
    <row r="147" spans="1:9" ht="51">
      <c r="A147" s="123" t="s">
        <v>775</v>
      </c>
      <c r="B147" s="12" t="s">
        <v>36</v>
      </c>
      <c r="C147" s="12" t="s">
        <v>132</v>
      </c>
      <c r="D147" s="12" t="s">
        <v>776</v>
      </c>
      <c r="E147" s="12"/>
      <c r="F147" s="13">
        <f>F148</f>
        <v>0</v>
      </c>
      <c r="G147" s="13">
        <f>G148</f>
        <v>0</v>
      </c>
      <c r="H147" s="16">
        <f>H148</f>
        <v>0</v>
      </c>
      <c r="I147" s="4"/>
    </row>
    <row r="148" spans="1:9" ht="14.25" customHeight="1">
      <c r="A148" s="11" t="s">
        <v>777</v>
      </c>
      <c r="B148" s="12" t="s">
        <v>36</v>
      </c>
      <c r="C148" s="12" t="s">
        <v>132</v>
      </c>
      <c r="D148" s="12" t="s">
        <v>776</v>
      </c>
      <c r="E148" s="12" t="s">
        <v>211</v>
      </c>
      <c r="F148" s="13">
        <v>0</v>
      </c>
      <c r="G148" s="13">
        <v>0</v>
      </c>
      <c r="H148" s="16">
        <v>0</v>
      </c>
      <c r="I148" s="4">
        <v>1</v>
      </c>
    </row>
    <row r="149" spans="1:9">
      <c r="A149" s="100" t="s">
        <v>135</v>
      </c>
      <c r="B149" s="12" t="s">
        <v>36</v>
      </c>
      <c r="C149" s="12" t="s">
        <v>132</v>
      </c>
      <c r="D149" s="12" t="s">
        <v>136</v>
      </c>
      <c r="E149" s="12"/>
      <c r="F149" s="13">
        <f>F150+F151+F152+F153</f>
        <v>23261.7</v>
      </c>
      <c r="G149" s="13">
        <f>G150+G151+G152+G153</f>
        <v>17861.7</v>
      </c>
      <c r="H149" s="13">
        <f>H150+H151+H152+H153</f>
        <v>17805</v>
      </c>
      <c r="I149" s="4"/>
    </row>
    <row r="150" spans="1:9" ht="25.5">
      <c r="A150" s="11" t="s">
        <v>426</v>
      </c>
      <c r="B150" s="12" t="s">
        <v>36</v>
      </c>
      <c r="C150" s="12" t="s">
        <v>132</v>
      </c>
      <c r="D150" s="12" t="s">
        <v>136</v>
      </c>
      <c r="E150" s="12" t="s">
        <v>26</v>
      </c>
      <c r="F150" s="13">
        <v>56.7</v>
      </c>
      <c r="G150" s="13">
        <v>56.7</v>
      </c>
      <c r="H150" s="13">
        <v>0</v>
      </c>
      <c r="I150" s="4">
        <v>1</v>
      </c>
    </row>
    <row r="151" spans="1:9" ht="25.5">
      <c r="A151" s="100" t="s">
        <v>425</v>
      </c>
      <c r="B151" s="101" t="s">
        <v>36</v>
      </c>
      <c r="C151" s="101" t="s">
        <v>132</v>
      </c>
      <c r="D151" s="101" t="s">
        <v>136</v>
      </c>
      <c r="E151" s="101" t="s">
        <v>26</v>
      </c>
      <c r="F151" s="102">
        <v>23205</v>
      </c>
      <c r="G151" s="102">
        <v>17805</v>
      </c>
      <c r="H151" s="102">
        <v>17805</v>
      </c>
      <c r="I151" s="103">
        <v>2</v>
      </c>
    </row>
    <row r="152" spans="1:9" ht="12.75" customHeight="1">
      <c r="A152" s="100" t="s">
        <v>655</v>
      </c>
      <c r="B152" s="101" t="s">
        <v>36</v>
      </c>
      <c r="C152" s="101" t="s">
        <v>132</v>
      </c>
      <c r="D152" s="101" t="s">
        <v>136</v>
      </c>
      <c r="E152" s="101" t="s">
        <v>211</v>
      </c>
      <c r="F152" s="102">
        <v>0</v>
      </c>
      <c r="G152" s="102">
        <v>0</v>
      </c>
      <c r="H152" s="109">
        <v>0</v>
      </c>
      <c r="I152" s="103">
        <v>2</v>
      </c>
    </row>
    <row r="153" spans="1:9" ht="12.75" customHeight="1">
      <c r="A153" s="100" t="s">
        <v>655</v>
      </c>
      <c r="B153" s="101" t="s">
        <v>36</v>
      </c>
      <c r="C153" s="101" t="s">
        <v>132</v>
      </c>
      <c r="D153" s="101" t="s">
        <v>136</v>
      </c>
      <c r="E153" s="101" t="s">
        <v>211</v>
      </c>
      <c r="F153" s="102">
        <v>0</v>
      </c>
      <c r="G153" s="102">
        <v>0</v>
      </c>
      <c r="H153" s="109">
        <v>0</v>
      </c>
      <c r="I153" s="103">
        <v>2</v>
      </c>
    </row>
    <row r="154" spans="1:9" ht="25.5">
      <c r="A154" s="100" t="s">
        <v>139</v>
      </c>
      <c r="B154" s="12" t="s">
        <v>36</v>
      </c>
      <c r="C154" s="12" t="s">
        <v>132</v>
      </c>
      <c r="D154" s="12" t="s">
        <v>140</v>
      </c>
      <c r="E154" s="12"/>
      <c r="F154" s="13">
        <f>F155+F156</f>
        <v>8081</v>
      </c>
      <c r="G154" s="13">
        <f>G155+G156</f>
        <v>0</v>
      </c>
      <c r="H154" s="16">
        <f>H155+H156</f>
        <v>0</v>
      </c>
      <c r="I154" s="4"/>
    </row>
    <row r="155" spans="1:9" ht="25.5">
      <c r="A155" s="11" t="s">
        <v>137</v>
      </c>
      <c r="B155" s="12" t="s">
        <v>36</v>
      </c>
      <c r="C155" s="12" t="s">
        <v>132</v>
      </c>
      <c r="D155" s="12" t="s">
        <v>140</v>
      </c>
      <c r="E155" s="12" t="s">
        <v>26</v>
      </c>
      <c r="F155" s="13">
        <v>81</v>
      </c>
      <c r="G155" s="13">
        <v>0</v>
      </c>
      <c r="H155" s="13">
        <v>0</v>
      </c>
      <c r="I155" s="4">
        <v>1</v>
      </c>
    </row>
    <row r="156" spans="1:9" ht="25.5">
      <c r="A156" s="100" t="s">
        <v>138</v>
      </c>
      <c r="B156" s="101" t="s">
        <v>36</v>
      </c>
      <c r="C156" s="101" t="s">
        <v>132</v>
      </c>
      <c r="D156" s="101" t="s">
        <v>140</v>
      </c>
      <c r="E156" s="101" t="s">
        <v>26</v>
      </c>
      <c r="F156" s="102">
        <v>8000</v>
      </c>
      <c r="G156" s="102">
        <v>0</v>
      </c>
      <c r="H156" s="102">
        <v>0</v>
      </c>
      <c r="I156" s="103">
        <v>2</v>
      </c>
    </row>
    <row r="157" spans="1:9">
      <c r="A157" s="133" t="s">
        <v>141</v>
      </c>
      <c r="B157" s="104" t="s">
        <v>36</v>
      </c>
      <c r="C157" s="104" t="s">
        <v>142</v>
      </c>
      <c r="D157" s="105"/>
      <c r="E157" s="105"/>
      <c r="F157" s="60">
        <f t="shared" ref="F157:H158" si="25">F158</f>
        <v>550</v>
      </c>
      <c r="G157" s="60">
        <f t="shared" si="25"/>
        <v>550</v>
      </c>
      <c r="H157" s="60">
        <f t="shared" si="25"/>
        <v>550</v>
      </c>
      <c r="I157" s="4"/>
    </row>
    <row r="158" spans="1:9" s="18" customFormat="1" ht="25.5">
      <c r="A158" s="11" t="s">
        <v>916</v>
      </c>
      <c r="B158" s="12" t="s">
        <v>36</v>
      </c>
      <c r="C158" s="12" t="s">
        <v>142</v>
      </c>
      <c r="D158" s="12" t="s">
        <v>143</v>
      </c>
      <c r="E158" s="12"/>
      <c r="F158" s="13">
        <f t="shared" si="25"/>
        <v>550</v>
      </c>
      <c r="G158" s="13">
        <f t="shared" si="25"/>
        <v>550</v>
      </c>
      <c r="H158" s="13">
        <f t="shared" si="25"/>
        <v>550</v>
      </c>
      <c r="I158" s="4"/>
    </row>
    <row r="159" spans="1:9" ht="15.75" customHeight="1">
      <c r="A159" s="11" t="s">
        <v>82</v>
      </c>
      <c r="B159" s="12" t="s">
        <v>36</v>
      </c>
      <c r="C159" s="12" t="s">
        <v>142</v>
      </c>
      <c r="D159" s="12" t="s">
        <v>144</v>
      </c>
      <c r="E159" s="12"/>
      <c r="F159" s="13">
        <f>F160+F162+F164+F166+F168+F170</f>
        <v>550</v>
      </c>
      <c r="G159" s="13">
        <f t="shared" ref="G159:H159" si="26">G160+G162+G164+G166+G168+G170</f>
        <v>550</v>
      </c>
      <c r="H159" s="13">
        <f t="shared" si="26"/>
        <v>550</v>
      </c>
      <c r="I159" s="4"/>
    </row>
    <row r="160" spans="1:9" ht="38.25">
      <c r="A160" s="22" t="s">
        <v>145</v>
      </c>
      <c r="B160" s="12" t="s">
        <v>36</v>
      </c>
      <c r="C160" s="12" t="s">
        <v>142</v>
      </c>
      <c r="D160" s="12" t="s">
        <v>146</v>
      </c>
      <c r="E160" s="12"/>
      <c r="F160" s="13">
        <f>F161</f>
        <v>300</v>
      </c>
      <c r="G160" s="13">
        <f>G161</f>
        <v>300</v>
      </c>
      <c r="H160" s="16">
        <f>H161</f>
        <v>300</v>
      </c>
      <c r="I160" s="4"/>
    </row>
    <row r="161" spans="1:9" ht="15.75" customHeight="1">
      <c r="A161" s="11" t="s">
        <v>43</v>
      </c>
      <c r="B161" s="12" t="s">
        <v>36</v>
      </c>
      <c r="C161" s="12" t="s">
        <v>142</v>
      </c>
      <c r="D161" s="12" t="s">
        <v>146</v>
      </c>
      <c r="E161" s="12" t="s">
        <v>26</v>
      </c>
      <c r="F161" s="13">
        <v>300</v>
      </c>
      <c r="G161" s="13">
        <v>300</v>
      </c>
      <c r="H161" s="16">
        <v>300</v>
      </c>
      <c r="I161" s="4">
        <v>1</v>
      </c>
    </row>
    <row r="162" spans="1:9" ht="25.5">
      <c r="A162" s="22" t="s">
        <v>147</v>
      </c>
      <c r="B162" s="12" t="s">
        <v>36</v>
      </c>
      <c r="C162" s="12" t="s">
        <v>142</v>
      </c>
      <c r="D162" s="12" t="s">
        <v>148</v>
      </c>
      <c r="E162" s="12"/>
      <c r="F162" s="13">
        <f>F163</f>
        <v>10</v>
      </c>
      <c r="G162" s="13">
        <f>G163</f>
        <v>10</v>
      </c>
      <c r="H162" s="16">
        <f>H163</f>
        <v>10</v>
      </c>
      <c r="I162" s="4"/>
    </row>
    <row r="163" spans="1:9" ht="15.75" customHeight="1">
      <c r="A163" s="11" t="s">
        <v>43</v>
      </c>
      <c r="B163" s="12" t="s">
        <v>36</v>
      </c>
      <c r="C163" s="12" t="s">
        <v>142</v>
      </c>
      <c r="D163" s="12" t="s">
        <v>148</v>
      </c>
      <c r="E163" s="12" t="s">
        <v>26</v>
      </c>
      <c r="F163" s="13">
        <v>10</v>
      </c>
      <c r="G163" s="13">
        <v>10</v>
      </c>
      <c r="H163" s="16">
        <v>10</v>
      </c>
      <c r="I163" s="4">
        <v>1</v>
      </c>
    </row>
    <row r="164" spans="1:9" ht="25.5">
      <c r="A164" s="22" t="s">
        <v>850</v>
      </c>
      <c r="B164" s="12" t="s">
        <v>36</v>
      </c>
      <c r="C164" s="12" t="s">
        <v>142</v>
      </c>
      <c r="D164" s="12" t="s">
        <v>849</v>
      </c>
      <c r="E164" s="12"/>
      <c r="F164" s="13">
        <f>F165</f>
        <v>10</v>
      </c>
      <c r="G164" s="13">
        <f>G165</f>
        <v>10</v>
      </c>
      <c r="H164" s="16">
        <f>H165</f>
        <v>10</v>
      </c>
      <c r="I164" s="4"/>
    </row>
    <row r="165" spans="1:9" ht="15.75" customHeight="1">
      <c r="A165" s="11" t="s">
        <v>43</v>
      </c>
      <c r="B165" s="12" t="s">
        <v>36</v>
      </c>
      <c r="C165" s="12" t="s">
        <v>142</v>
      </c>
      <c r="D165" s="12" t="s">
        <v>849</v>
      </c>
      <c r="E165" s="12" t="s">
        <v>26</v>
      </c>
      <c r="F165" s="13">
        <v>10</v>
      </c>
      <c r="G165" s="13">
        <v>10</v>
      </c>
      <c r="H165" s="16">
        <v>10</v>
      </c>
      <c r="I165" s="4">
        <v>1</v>
      </c>
    </row>
    <row r="166" spans="1:9">
      <c r="A166" s="22" t="s">
        <v>149</v>
      </c>
      <c r="B166" s="12" t="s">
        <v>36</v>
      </c>
      <c r="C166" s="12" t="s">
        <v>142</v>
      </c>
      <c r="D166" s="12" t="s">
        <v>150</v>
      </c>
      <c r="E166" s="12"/>
      <c r="F166" s="13">
        <f>F167</f>
        <v>0</v>
      </c>
      <c r="G166" s="13">
        <f>G167</f>
        <v>0</v>
      </c>
      <c r="H166" s="16">
        <f>H167</f>
        <v>0</v>
      </c>
      <c r="I166" s="4"/>
    </row>
    <row r="167" spans="1:9" ht="15.75" customHeight="1">
      <c r="A167" s="11" t="s">
        <v>43</v>
      </c>
      <c r="B167" s="12" t="s">
        <v>36</v>
      </c>
      <c r="C167" s="12" t="s">
        <v>142</v>
      </c>
      <c r="D167" s="12" t="s">
        <v>150</v>
      </c>
      <c r="E167" s="12" t="s">
        <v>26</v>
      </c>
      <c r="F167" s="13">
        <v>0</v>
      </c>
      <c r="G167" s="13">
        <v>0</v>
      </c>
      <c r="H167" s="16">
        <v>0</v>
      </c>
      <c r="I167" s="4">
        <v>1</v>
      </c>
    </row>
    <row r="168" spans="1:9">
      <c r="A168" s="22" t="s">
        <v>848</v>
      </c>
      <c r="B168" s="12" t="s">
        <v>36</v>
      </c>
      <c r="C168" s="12" t="s">
        <v>142</v>
      </c>
      <c r="D168" s="12" t="s">
        <v>847</v>
      </c>
      <c r="E168" s="12"/>
      <c r="F168" s="13">
        <f>F169</f>
        <v>150</v>
      </c>
      <c r="G168" s="13">
        <f>G169</f>
        <v>150</v>
      </c>
      <c r="H168" s="16">
        <f>H169</f>
        <v>150</v>
      </c>
      <c r="I168" s="4"/>
    </row>
    <row r="169" spans="1:9" ht="15.75" customHeight="1">
      <c r="A169" s="11" t="s">
        <v>43</v>
      </c>
      <c r="B169" s="12" t="s">
        <v>36</v>
      </c>
      <c r="C169" s="12" t="s">
        <v>142</v>
      </c>
      <c r="D169" s="12" t="s">
        <v>847</v>
      </c>
      <c r="E169" s="12" t="s">
        <v>26</v>
      </c>
      <c r="F169" s="13">
        <v>150</v>
      </c>
      <c r="G169" s="13">
        <v>150</v>
      </c>
      <c r="H169" s="16">
        <v>150</v>
      </c>
      <c r="I169" s="4">
        <v>1</v>
      </c>
    </row>
    <row r="170" spans="1:9" ht="25.5">
      <c r="A170" s="22" t="s">
        <v>151</v>
      </c>
      <c r="B170" s="12" t="s">
        <v>36</v>
      </c>
      <c r="C170" s="12" t="s">
        <v>142</v>
      </c>
      <c r="D170" s="12" t="s">
        <v>152</v>
      </c>
      <c r="E170" s="12"/>
      <c r="F170" s="13">
        <f>F171</f>
        <v>80</v>
      </c>
      <c r="G170" s="13">
        <f>G171</f>
        <v>80</v>
      </c>
      <c r="H170" s="16">
        <f>H171</f>
        <v>80</v>
      </c>
      <c r="I170" s="4"/>
    </row>
    <row r="171" spans="1:9" ht="15.75" customHeight="1">
      <c r="A171" s="11" t="s">
        <v>43</v>
      </c>
      <c r="B171" s="12" t="s">
        <v>36</v>
      </c>
      <c r="C171" s="12" t="s">
        <v>142</v>
      </c>
      <c r="D171" s="12" t="s">
        <v>152</v>
      </c>
      <c r="E171" s="12" t="s">
        <v>26</v>
      </c>
      <c r="F171" s="13">
        <v>80</v>
      </c>
      <c r="G171" s="13">
        <v>80</v>
      </c>
      <c r="H171" s="13">
        <v>80</v>
      </c>
      <c r="I171" s="4">
        <v>1</v>
      </c>
    </row>
    <row r="172" spans="1:9">
      <c r="A172" s="133" t="s">
        <v>153</v>
      </c>
      <c r="B172" s="104" t="s">
        <v>36</v>
      </c>
      <c r="C172" s="104" t="s">
        <v>154</v>
      </c>
      <c r="D172" s="105"/>
      <c r="E172" s="105"/>
      <c r="F172" s="60">
        <f>F173+F183+F187+F191</f>
        <v>348.5</v>
      </c>
      <c r="G172" s="60">
        <f t="shared" ref="G172:H172" si="27">G173+G183+G187+G191</f>
        <v>199.5</v>
      </c>
      <c r="H172" s="60">
        <f t="shared" si="27"/>
        <v>100</v>
      </c>
      <c r="I172" s="4"/>
    </row>
    <row r="173" spans="1:9" s="18" customFormat="1" ht="25.5">
      <c r="A173" s="11" t="s">
        <v>672</v>
      </c>
      <c r="B173" s="12" t="s">
        <v>36</v>
      </c>
      <c r="C173" s="12" t="s">
        <v>154</v>
      </c>
      <c r="D173" s="12" t="s">
        <v>155</v>
      </c>
      <c r="E173" s="12"/>
      <c r="F173" s="13">
        <f>F174</f>
        <v>239</v>
      </c>
      <c r="G173" s="13">
        <f>G174</f>
        <v>90</v>
      </c>
      <c r="H173" s="13">
        <f>H174</f>
        <v>0</v>
      </c>
      <c r="I173" s="4"/>
    </row>
    <row r="174" spans="1:9" ht="15.75" customHeight="1">
      <c r="A174" s="11" t="s">
        <v>82</v>
      </c>
      <c r="B174" s="12" t="s">
        <v>36</v>
      </c>
      <c r="C174" s="12" t="s">
        <v>154</v>
      </c>
      <c r="D174" s="12" t="s">
        <v>156</v>
      </c>
      <c r="E174" s="12"/>
      <c r="F174" s="13">
        <f>F175+F177+F179+F181</f>
        <v>239</v>
      </c>
      <c r="G174" s="13">
        <f>G175+G177+G179+G181</f>
        <v>90</v>
      </c>
      <c r="H174" s="13">
        <f>H175+H177+H179+H181</f>
        <v>0</v>
      </c>
      <c r="I174" s="4"/>
    </row>
    <row r="175" spans="1:9">
      <c r="A175" s="22" t="s">
        <v>673</v>
      </c>
      <c r="B175" s="12" t="s">
        <v>36</v>
      </c>
      <c r="C175" s="12" t="s">
        <v>154</v>
      </c>
      <c r="D175" s="12" t="s">
        <v>674</v>
      </c>
      <c r="E175" s="12"/>
      <c r="F175" s="13">
        <f>F176</f>
        <v>0</v>
      </c>
      <c r="G175" s="13">
        <f>G176</f>
        <v>0</v>
      </c>
      <c r="H175" s="16">
        <f>H176</f>
        <v>0</v>
      </c>
      <c r="I175" s="4"/>
    </row>
    <row r="176" spans="1:9" ht="15.75" customHeight="1">
      <c r="A176" s="11" t="s">
        <v>43</v>
      </c>
      <c r="B176" s="12" t="s">
        <v>36</v>
      </c>
      <c r="C176" s="12" t="s">
        <v>154</v>
      </c>
      <c r="D176" s="12" t="s">
        <v>674</v>
      </c>
      <c r="E176" s="12" t="s">
        <v>26</v>
      </c>
      <c r="F176" s="13">
        <v>0</v>
      </c>
      <c r="G176" s="13">
        <v>0</v>
      </c>
      <c r="H176" s="16">
        <v>0</v>
      </c>
      <c r="I176" s="4">
        <v>1</v>
      </c>
    </row>
    <row r="177" spans="1:9">
      <c r="A177" s="11" t="s">
        <v>157</v>
      </c>
      <c r="B177" s="12" t="s">
        <v>36</v>
      </c>
      <c r="C177" s="12" t="s">
        <v>154</v>
      </c>
      <c r="D177" s="12" t="s">
        <v>158</v>
      </c>
      <c r="E177" s="12"/>
      <c r="F177" s="13">
        <f>F178</f>
        <v>9</v>
      </c>
      <c r="G177" s="14">
        <f>G178</f>
        <v>10</v>
      </c>
      <c r="H177" s="15">
        <f>H178</f>
        <v>0</v>
      </c>
      <c r="I177" s="4"/>
    </row>
    <row r="178" spans="1:9" ht="15.75" customHeight="1">
      <c r="A178" s="11" t="s">
        <v>43</v>
      </c>
      <c r="B178" s="12" t="s">
        <v>36</v>
      </c>
      <c r="C178" s="12" t="s">
        <v>154</v>
      </c>
      <c r="D178" s="12" t="s">
        <v>158</v>
      </c>
      <c r="E178" s="12" t="s">
        <v>159</v>
      </c>
      <c r="F178" s="13">
        <v>9</v>
      </c>
      <c r="G178" s="14">
        <v>10</v>
      </c>
      <c r="H178" s="15">
        <v>0</v>
      </c>
      <c r="I178" s="4">
        <v>1</v>
      </c>
    </row>
    <row r="179" spans="1:9">
      <c r="A179" s="11" t="s">
        <v>160</v>
      </c>
      <c r="B179" s="12" t="s">
        <v>36</v>
      </c>
      <c r="C179" s="12" t="s">
        <v>154</v>
      </c>
      <c r="D179" s="12" t="s">
        <v>161</v>
      </c>
      <c r="E179" s="12"/>
      <c r="F179" s="13">
        <f>F180</f>
        <v>150</v>
      </c>
      <c r="G179" s="14">
        <f>G180</f>
        <v>0</v>
      </c>
      <c r="H179" s="15">
        <f>H180</f>
        <v>0</v>
      </c>
      <c r="I179" s="4"/>
    </row>
    <row r="180" spans="1:9" ht="15.75" customHeight="1">
      <c r="A180" s="11" t="s">
        <v>43</v>
      </c>
      <c r="B180" s="12" t="s">
        <v>36</v>
      </c>
      <c r="C180" s="12" t="s">
        <v>154</v>
      </c>
      <c r="D180" s="12" t="s">
        <v>161</v>
      </c>
      <c r="E180" s="12" t="s">
        <v>159</v>
      </c>
      <c r="F180" s="13">
        <v>150</v>
      </c>
      <c r="G180" s="14">
        <v>0</v>
      </c>
      <c r="H180" s="15">
        <v>0</v>
      </c>
      <c r="I180" s="4">
        <v>1</v>
      </c>
    </row>
    <row r="181" spans="1:9">
      <c r="A181" s="11" t="s">
        <v>162</v>
      </c>
      <c r="B181" s="12" t="s">
        <v>36</v>
      </c>
      <c r="C181" s="12" t="s">
        <v>154</v>
      </c>
      <c r="D181" s="12" t="s">
        <v>163</v>
      </c>
      <c r="E181" s="12"/>
      <c r="F181" s="13">
        <f>F182</f>
        <v>80</v>
      </c>
      <c r="G181" s="14">
        <f>G182</f>
        <v>80</v>
      </c>
      <c r="H181" s="15">
        <f>H182</f>
        <v>0</v>
      </c>
      <c r="I181" s="4"/>
    </row>
    <row r="182" spans="1:9" ht="15.75" customHeight="1">
      <c r="A182" s="11" t="s">
        <v>43</v>
      </c>
      <c r="B182" s="12" t="s">
        <v>36</v>
      </c>
      <c r="C182" s="12" t="s">
        <v>154</v>
      </c>
      <c r="D182" s="12" t="s">
        <v>163</v>
      </c>
      <c r="E182" s="12" t="s">
        <v>26</v>
      </c>
      <c r="F182" s="13">
        <v>80</v>
      </c>
      <c r="G182" s="14">
        <v>80</v>
      </c>
      <c r="H182" s="15">
        <v>0</v>
      </c>
      <c r="I182" s="4">
        <v>1</v>
      </c>
    </row>
    <row r="183" spans="1:9" s="18" customFormat="1" ht="38.25">
      <c r="A183" s="22" t="s">
        <v>854</v>
      </c>
      <c r="B183" s="12" t="s">
        <v>36</v>
      </c>
      <c r="C183" s="12" t="s">
        <v>154</v>
      </c>
      <c r="D183" s="12" t="s">
        <v>851</v>
      </c>
      <c r="E183" s="12"/>
      <c r="F183" s="13">
        <f t="shared" ref="F183:H185" si="28">F184</f>
        <v>9.5</v>
      </c>
      <c r="G183" s="13">
        <f t="shared" si="28"/>
        <v>9.5</v>
      </c>
      <c r="H183" s="13">
        <f t="shared" si="28"/>
        <v>0</v>
      </c>
      <c r="I183" s="4"/>
    </row>
    <row r="184" spans="1:9" ht="15.75" customHeight="1">
      <c r="A184" s="11" t="s">
        <v>82</v>
      </c>
      <c r="B184" s="12" t="s">
        <v>36</v>
      </c>
      <c r="C184" s="12" t="s">
        <v>154</v>
      </c>
      <c r="D184" s="12" t="s">
        <v>852</v>
      </c>
      <c r="E184" s="12"/>
      <c r="F184" s="13">
        <f t="shared" si="28"/>
        <v>9.5</v>
      </c>
      <c r="G184" s="13">
        <f t="shared" si="28"/>
        <v>9.5</v>
      </c>
      <c r="H184" s="13">
        <f t="shared" si="28"/>
        <v>0</v>
      </c>
      <c r="I184" s="4"/>
    </row>
    <row r="185" spans="1:9">
      <c r="A185" s="11" t="s">
        <v>855</v>
      </c>
      <c r="B185" s="12" t="s">
        <v>36</v>
      </c>
      <c r="C185" s="12" t="s">
        <v>154</v>
      </c>
      <c r="D185" s="12" t="s">
        <v>853</v>
      </c>
      <c r="E185" s="12"/>
      <c r="F185" s="13">
        <f t="shared" si="28"/>
        <v>9.5</v>
      </c>
      <c r="G185" s="13">
        <f t="shared" si="28"/>
        <v>9.5</v>
      </c>
      <c r="H185" s="16">
        <f t="shared" si="28"/>
        <v>0</v>
      </c>
      <c r="I185" s="4"/>
    </row>
    <row r="186" spans="1:9" ht="15.75" customHeight="1">
      <c r="A186" s="11" t="s">
        <v>43</v>
      </c>
      <c r="B186" s="12" t="s">
        <v>36</v>
      </c>
      <c r="C186" s="12" t="s">
        <v>154</v>
      </c>
      <c r="D186" s="12" t="s">
        <v>853</v>
      </c>
      <c r="E186" s="12" t="s">
        <v>26</v>
      </c>
      <c r="F186" s="13">
        <v>9.5</v>
      </c>
      <c r="G186" s="13">
        <v>9.5</v>
      </c>
      <c r="H186" s="16">
        <v>0</v>
      </c>
      <c r="I186" s="4">
        <v>1</v>
      </c>
    </row>
    <row r="187" spans="1:9" s="18" customFormat="1" ht="38.25">
      <c r="A187" s="22" t="s">
        <v>917</v>
      </c>
      <c r="B187" s="12" t="s">
        <v>36</v>
      </c>
      <c r="C187" s="12" t="s">
        <v>154</v>
      </c>
      <c r="D187" s="12" t="s">
        <v>164</v>
      </c>
      <c r="E187" s="12"/>
      <c r="F187" s="13">
        <f t="shared" ref="F187:H189" si="29">F188</f>
        <v>100</v>
      </c>
      <c r="G187" s="13">
        <f t="shared" si="29"/>
        <v>100</v>
      </c>
      <c r="H187" s="13">
        <f t="shared" si="29"/>
        <v>100</v>
      </c>
      <c r="I187" s="4"/>
    </row>
    <row r="188" spans="1:9" ht="15.75" customHeight="1">
      <c r="A188" s="11" t="s">
        <v>82</v>
      </c>
      <c r="B188" s="12" t="s">
        <v>36</v>
      </c>
      <c r="C188" s="12" t="s">
        <v>154</v>
      </c>
      <c r="D188" s="12" t="s">
        <v>165</v>
      </c>
      <c r="E188" s="12"/>
      <c r="F188" s="13">
        <f t="shared" si="29"/>
        <v>100</v>
      </c>
      <c r="G188" s="13">
        <f t="shared" si="29"/>
        <v>100</v>
      </c>
      <c r="H188" s="13">
        <f t="shared" si="29"/>
        <v>100</v>
      </c>
      <c r="I188" s="4"/>
    </row>
    <row r="189" spans="1:9">
      <c r="A189" s="11" t="s">
        <v>166</v>
      </c>
      <c r="B189" s="12" t="s">
        <v>36</v>
      </c>
      <c r="C189" s="12" t="s">
        <v>154</v>
      </c>
      <c r="D189" s="12" t="s">
        <v>167</v>
      </c>
      <c r="E189" s="12"/>
      <c r="F189" s="13">
        <f t="shared" si="29"/>
        <v>100</v>
      </c>
      <c r="G189" s="13">
        <f t="shared" si="29"/>
        <v>100</v>
      </c>
      <c r="H189" s="16">
        <f t="shared" si="29"/>
        <v>100</v>
      </c>
      <c r="I189" s="4"/>
    </row>
    <row r="190" spans="1:9" ht="15.75" customHeight="1">
      <c r="A190" s="11" t="s">
        <v>43</v>
      </c>
      <c r="B190" s="12" t="s">
        <v>36</v>
      </c>
      <c r="C190" s="12" t="s">
        <v>154</v>
      </c>
      <c r="D190" s="12" t="s">
        <v>167</v>
      </c>
      <c r="E190" s="12" t="s">
        <v>26</v>
      </c>
      <c r="F190" s="13">
        <v>100</v>
      </c>
      <c r="G190" s="13">
        <v>100</v>
      </c>
      <c r="H190" s="16">
        <v>100</v>
      </c>
      <c r="I190" s="4">
        <v>1</v>
      </c>
    </row>
    <row r="191" spans="1:9">
      <c r="A191" s="11" t="s">
        <v>127</v>
      </c>
      <c r="B191" s="12" t="s">
        <v>36</v>
      </c>
      <c r="C191" s="12" t="s">
        <v>154</v>
      </c>
      <c r="D191" s="12" t="s">
        <v>30</v>
      </c>
      <c r="E191" s="12"/>
      <c r="F191" s="13">
        <f>F192+F194</f>
        <v>0</v>
      </c>
      <c r="G191" s="13">
        <f>G192+G194</f>
        <v>0</v>
      </c>
      <c r="H191" s="16">
        <f>H192+H194</f>
        <v>0</v>
      </c>
      <c r="I191" s="4"/>
    </row>
    <row r="192" spans="1:9">
      <c r="A192" s="11" t="s">
        <v>783</v>
      </c>
      <c r="B192" s="12" t="s">
        <v>36</v>
      </c>
      <c r="C192" s="12" t="s">
        <v>154</v>
      </c>
      <c r="D192" s="12" t="s">
        <v>779</v>
      </c>
      <c r="E192" s="12"/>
      <c r="F192" s="13">
        <f>F193</f>
        <v>0</v>
      </c>
      <c r="G192" s="13">
        <f>G193</f>
        <v>0</v>
      </c>
      <c r="H192" s="16">
        <f>H193</f>
        <v>0</v>
      </c>
      <c r="I192" s="4"/>
    </row>
    <row r="193" spans="1:9" ht="25.5">
      <c r="A193" s="11" t="s">
        <v>782</v>
      </c>
      <c r="B193" s="12" t="s">
        <v>682</v>
      </c>
      <c r="C193" s="12" t="s">
        <v>154</v>
      </c>
      <c r="D193" s="12" t="s">
        <v>779</v>
      </c>
      <c r="E193" s="12" t="s">
        <v>72</v>
      </c>
      <c r="F193" s="13">
        <v>0</v>
      </c>
      <c r="G193" s="13">
        <v>0</v>
      </c>
      <c r="H193" s="16">
        <v>0</v>
      </c>
      <c r="I193" s="4">
        <v>1</v>
      </c>
    </row>
    <row r="194" spans="1:9" ht="25.5">
      <c r="A194" s="100" t="s">
        <v>781</v>
      </c>
      <c r="B194" s="12" t="s">
        <v>36</v>
      </c>
      <c r="C194" s="12" t="s">
        <v>154</v>
      </c>
      <c r="D194" s="12" t="s">
        <v>780</v>
      </c>
      <c r="E194" s="12"/>
      <c r="F194" s="13">
        <f>F195</f>
        <v>0</v>
      </c>
      <c r="G194" s="13">
        <f>G195</f>
        <v>0</v>
      </c>
      <c r="H194" s="16">
        <f>H195</f>
        <v>0</v>
      </c>
      <c r="I194" s="4"/>
    </row>
    <row r="195" spans="1:9" ht="15.75" customHeight="1">
      <c r="A195" s="100" t="s">
        <v>43</v>
      </c>
      <c r="B195" s="101" t="s">
        <v>36</v>
      </c>
      <c r="C195" s="101" t="s">
        <v>154</v>
      </c>
      <c r="D195" s="101" t="s">
        <v>780</v>
      </c>
      <c r="E195" s="101" t="s">
        <v>26</v>
      </c>
      <c r="F195" s="102">
        <v>0</v>
      </c>
      <c r="G195" s="102">
        <v>0</v>
      </c>
      <c r="H195" s="109">
        <v>0</v>
      </c>
      <c r="I195" s="103">
        <v>2</v>
      </c>
    </row>
    <row r="196" spans="1:9">
      <c r="A196" s="134" t="s">
        <v>170</v>
      </c>
      <c r="B196" s="135" t="s">
        <v>36</v>
      </c>
      <c r="C196" s="135" t="s">
        <v>171</v>
      </c>
      <c r="D196" s="135"/>
      <c r="E196" s="135"/>
      <c r="F196" s="136">
        <f>F197+F269+F286</f>
        <v>16417.900000000001</v>
      </c>
      <c r="G196" s="136">
        <f>G197+G269+G286</f>
        <v>10957.8</v>
      </c>
      <c r="H196" s="136">
        <f>H197+H269+H286</f>
        <v>10116.700000000001</v>
      </c>
      <c r="I196" s="4"/>
    </row>
    <row r="197" spans="1:9">
      <c r="A197" s="133" t="s">
        <v>172</v>
      </c>
      <c r="B197" s="104" t="s">
        <v>36</v>
      </c>
      <c r="C197" s="104" t="s">
        <v>173</v>
      </c>
      <c r="D197" s="104"/>
      <c r="E197" s="104"/>
      <c r="F197" s="60">
        <f>F208+F237+F240+F244+F256+F198</f>
        <v>10617.7</v>
      </c>
      <c r="G197" s="60">
        <f t="shared" ref="G197:H197" si="30">G208+G237+G240+G244+G256+G198</f>
        <v>6124</v>
      </c>
      <c r="H197" s="60">
        <f t="shared" si="30"/>
        <v>5282.9</v>
      </c>
      <c r="I197" s="4"/>
    </row>
    <row r="198" spans="1:9" ht="38.25">
      <c r="A198" s="22" t="s">
        <v>859</v>
      </c>
      <c r="B198" s="12" t="s">
        <v>36</v>
      </c>
      <c r="C198" s="12" t="s">
        <v>173</v>
      </c>
      <c r="D198" s="12" t="s">
        <v>856</v>
      </c>
      <c r="E198" s="12"/>
      <c r="F198" s="13">
        <f>F199</f>
        <v>2200</v>
      </c>
      <c r="G198" s="13">
        <f t="shared" ref="G198:H198" si="31">G199</f>
        <v>0</v>
      </c>
      <c r="H198" s="13">
        <f t="shared" si="31"/>
        <v>0</v>
      </c>
      <c r="I198" s="4"/>
    </row>
    <row r="199" spans="1:9" s="18" customFormat="1" ht="15.75" customHeight="1">
      <c r="A199" s="11" t="s">
        <v>82</v>
      </c>
      <c r="B199" s="12" t="s">
        <v>36</v>
      </c>
      <c r="C199" s="12" t="s">
        <v>173</v>
      </c>
      <c r="D199" s="12" t="s">
        <v>857</v>
      </c>
      <c r="E199" s="12"/>
      <c r="F199" s="13">
        <f>F200+F202+F204+F206</f>
        <v>2200</v>
      </c>
      <c r="G199" s="13">
        <f t="shared" ref="G199:H199" si="32">G200+G202+G204+G206</f>
        <v>0</v>
      </c>
      <c r="H199" s="13">
        <f t="shared" si="32"/>
        <v>0</v>
      </c>
      <c r="I199" s="4"/>
    </row>
    <row r="200" spans="1:9" ht="25.5">
      <c r="A200" s="11" t="s">
        <v>863</v>
      </c>
      <c r="B200" s="12" t="s">
        <v>36</v>
      </c>
      <c r="C200" s="12" t="s">
        <v>173</v>
      </c>
      <c r="D200" s="12" t="s">
        <v>858</v>
      </c>
      <c r="E200" s="12"/>
      <c r="F200" s="13">
        <f>F201</f>
        <v>600</v>
      </c>
      <c r="G200" s="13">
        <f>G201</f>
        <v>0</v>
      </c>
      <c r="H200" s="16">
        <f>H201</f>
        <v>0</v>
      </c>
      <c r="I200" s="4"/>
    </row>
    <row r="201" spans="1:9" ht="15.75" customHeight="1">
      <c r="A201" s="11" t="s">
        <v>43</v>
      </c>
      <c r="B201" s="12" t="s">
        <v>36</v>
      </c>
      <c r="C201" s="12" t="s">
        <v>173</v>
      </c>
      <c r="D201" s="12" t="s">
        <v>858</v>
      </c>
      <c r="E201" s="12" t="s">
        <v>26</v>
      </c>
      <c r="F201" s="13">
        <v>600</v>
      </c>
      <c r="G201" s="13">
        <v>0</v>
      </c>
      <c r="H201" s="16">
        <v>0</v>
      </c>
      <c r="I201" s="4">
        <v>1</v>
      </c>
    </row>
    <row r="202" spans="1:9" ht="25.5">
      <c r="A202" s="11" t="s">
        <v>864</v>
      </c>
      <c r="B202" s="12" t="s">
        <v>36</v>
      </c>
      <c r="C202" s="12" t="s">
        <v>173</v>
      </c>
      <c r="D202" s="12" t="s">
        <v>860</v>
      </c>
      <c r="E202" s="12"/>
      <c r="F202" s="13">
        <f>F203</f>
        <v>150</v>
      </c>
      <c r="G202" s="13">
        <f>G203</f>
        <v>0</v>
      </c>
      <c r="H202" s="16">
        <f>H203</f>
        <v>0</v>
      </c>
      <c r="I202" s="4"/>
    </row>
    <row r="203" spans="1:9" ht="15.75" customHeight="1">
      <c r="A203" s="11" t="s">
        <v>43</v>
      </c>
      <c r="B203" s="12" t="s">
        <v>36</v>
      </c>
      <c r="C203" s="12" t="s">
        <v>173</v>
      </c>
      <c r="D203" s="12" t="s">
        <v>860</v>
      </c>
      <c r="E203" s="12" t="s">
        <v>26</v>
      </c>
      <c r="F203" s="13">
        <v>150</v>
      </c>
      <c r="G203" s="13">
        <v>0</v>
      </c>
      <c r="H203" s="16">
        <v>0</v>
      </c>
      <c r="I203" s="4">
        <v>1</v>
      </c>
    </row>
    <row r="204" spans="1:9" ht="25.5">
      <c r="A204" s="11" t="s">
        <v>865</v>
      </c>
      <c r="B204" s="12" t="s">
        <v>36</v>
      </c>
      <c r="C204" s="12" t="s">
        <v>173</v>
      </c>
      <c r="D204" s="12" t="s">
        <v>861</v>
      </c>
      <c r="E204" s="12"/>
      <c r="F204" s="13">
        <f>F205</f>
        <v>1450</v>
      </c>
      <c r="G204" s="13">
        <f>G205</f>
        <v>0</v>
      </c>
      <c r="H204" s="16">
        <f>H205</f>
        <v>0</v>
      </c>
      <c r="I204" s="4"/>
    </row>
    <row r="205" spans="1:9" ht="15.75" customHeight="1">
      <c r="A205" s="11" t="s">
        <v>43</v>
      </c>
      <c r="B205" s="12" t="s">
        <v>36</v>
      </c>
      <c r="C205" s="12" t="s">
        <v>173</v>
      </c>
      <c r="D205" s="12" t="s">
        <v>861</v>
      </c>
      <c r="E205" s="12" t="s">
        <v>26</v>
      </c>
      <c r="F205" s="13">
        <v>1450</v>
      </c>
      <c r="G205" s="13">
        <v>0</v>
      </c>
      <c r="H205" s="16">
        <v>0</v>
      </c>
      <c r="I205" s="4">
        <v>1</v>
      </c>
    </row>
    <row r="206" spans="1:9" ht="25.5">
      <c r="A206" s="11" t="s">
        <v>866</v>
      </c>
      <c r="B206" s="12" t="s">
        <v>36</v>
      </c>
      <c r="C206" s="12" t="s">
        <v>173</v>
      </c>
      <c r="D206" s="12" t="s">
        <v>862</v>
      </c>
      <c r="E206" s="12"/>
      <c r="F206" s="13">
        <f>F207</f>
        <v>0</v>
      </c>
      <c r="G206" s="13">
        <f>G207</f>
        <v>0</v>
      </c>
      <c r="H206" s="16">
        <f>H207</f>
        <v>0</v>
      </c>
      <c r="I206" s="4"/>
    </row>
    <row r="207" spans="1:9" ht="15.75" customHeight="1">
      <c r="A207" s="11" t="s">
        <v>43</v>
      </c>
      <c r="B207" s="12" t="s">
        <v>36</v>
      </c>
      <c r="C207" s="12" t="s">
        <v>173</v>
      </c>
      <c r="D207" s="12" t="s">
        <v>862</v>
      </c>
      <c r="E207" s="12" t="s">
        <v>26</v>
      </c>
      <c r="F207" s="13">
        <v>0</v>
      </c>
      <c r="G207" s="13">
        <v>0</v>
      </c>
      <c r="H207" s="16">
        <v>0</v>
      </c>
      <c r="I207" s="4">
        <v>1</v>
      </c>
    </row>
    <row r="208" spans="1:9" ht="38.25">
      <c r="A208" s="22" t="s">
        <v>918</v>
      </c>
      <c r="B208" s="12" t="s">
        <v>36</v>
      </c>
      <c r="C208" s="12" t="s">
        <v>173</v>
      </c>
      <c r="D208" s="12" t="s">
        <v>174</v>
      </c>
      <c r="E208" s="12"/>
      <c r="F208" s="13">
        <f>F209+F225+F234</f>
        <v>2750</v>
      </c>
      <c r="G208" s="13">
        <f>G209+G225+G234</f>
        <v>2151</v>
      </c>
      <c r="H208" s="13">
        <f>H209+H225+H234</f>
        <v>1151</v>
      </c>
      <c r="I208" s="4"/>
    </row>
    <row r="209" spans="1:9" s="18" customFormat="1" ht="15.75" customHeight="1">
      <c r="A209" s="11" t="s">
        <v>82</v>
      </c>
      <c r="B209" s="12" t="s">
        <v>36</v>
      </c>
      <c r="C209" s="12" t="s">
        <v>173</v>
      </c>
      <c r="D209" s="12" t="s">
        <v>175</v>
      </c>
      <c r="E209" s="12"/>
      <c r="F209" s="13">
        <f>F210+F212+F214+F219+F221+F223+F228+F230+F232</f>
        <v>2750</v>
      </c>
      <c r="G209" s="13">
        <f t="shared" ref="G209:H209" si="33">G210+G212+G214+G219+G221+G223+G228+G230+G232</f>
        <v>2151</v>
      </c>
      <c r="H209" s="13">
        <f t="shared" si="33"/>
        <v>1151</v>
      </c>
      <c r="I209" s="4"/>
    </row>
    <row r="210" spans="1:9" ht="38.25">
      <c r="A210" s="11" t="s">
        <v>656</v>
      </c>
      <c r="B210" s="12" t="s">
        <v>36</v>
      </c>
      <c r="C210" s="12" t="s">
        <v>173</v>
      </c>
      <c r="D210" s="12" t="s">
        <v>177</v>
      </c>
      <c r="E210" s="12"/>
      <c r="F210" s="13">
        <f>F211</f>
        <v>300</v>
      </c>
      <c r="G210" s="13">
        <f>G211</f>
        <v>1</v>
      </c>
      <c r="H210" s="16">
        <f>H211</f>
        <v>1</v>
      </c>
      <c r="I210" s="4"/>
    </row>
    <row r="211" spans="1:9" ht="15.75" customHeight="1">
      <c r="A211" s="11" t="s">
        <v>43</v>
      </c>
      <c r="B211" s="12" t="s">
        <v>36</v>
      </c>
      <c r="C211" s="12" t="s">
        <v>173</v>
      </c>
      <c r="D211" s="12" t="s">
        <v>177</v>
      </c>
      <c r="E211" s="12" t="s">
        <v>26</v>
      </c>
      <c r="F211" s="13">
        <v>300</v>
      </c>
      <c r="G211" s="13">
        <v>1</v>
      </c>
      <c r="H211" s="16">
        <v>1</v>
      </c>
      <c r="I211" s="4">
        <v>1</v>
      </c>
    </row>
    <row r="212" spans="1:9" ht="25.5">
      <c r="A212" s="11" t="s">
        <v>178</v>
      </c>
      <c r="B212" s="12" t="s">
        <v>36</v>
      </c>
      <c r="C212" s="12" t="s">
        <v>173</v>
      </c>
      <c r="D212" s="12" t="s">
        <v>179</v>
      </c>
      <c r="E212" s="12"/>
      <c r="F212" s="13">
        <f>F213</f>
        <v>50</v>
      </c>
      <c r="G212" s="13">
        <f>G213</f>
        <v>650</v>
      </c>
      <c r="H212" s="16">
        <f>H213</f>
        <v>650</v>
      </c>
      <c r="I212" s="4"/>
    </row>
    <row r="213" spans="1:9" ht="15.75" customHeight="1">
      <c r="A213" s="11" t="s">
        <v>43</v>
      </c>
      <c r="B213" s="12" t="s">
        <v>36</v>
      </c>
      <c r="C213" s="12" t="s">
        <v>173</v>
      </c>
      <c r="D213" s="12" t="s">
        <v>179</v>
      </c>
      <c r="E213" s="12" t="s">
        <v>26</v>
      </c>
      <c r="F213" s="13">
        <v>50</v>
      </c>
      <c r="G213" s="13">
        <v>650</v>
      </c>
      <c r="H213" s="16">
        <v>650</v>
      </c>
      <c r="I213" s="4">
        <v>1</v>
      </c>
    </row>
    <row r="214" spans="1:9" ht="38.25">
      <c r="A214" s="11" t="s">
        <v>678</v>
      </c>
      <c r="B214" s="12" t="s">
        <v>36</v>
      </c>
      <c r="C214" s="12" t="s">
        <v>173</v>
      </c>
      <c r="D214" s="12" t="s">
        <v>785</v>
      </c>
      <c r="E214" s="12"/>
      <c r="F214" s="13">
        <f>F215+F217</f>
        <v>0</v>
      </c>
      <c r="G214" s="13">
        <f>G215+G217</f>
        <v>0</v>
      </c>
      <c r="H214" s="16">
        <f>H215+H217</f>
        <v>0</v>
      </c>
      <c r="I214" s="4"/>
    </row>
    <row r="215" spans="1:9" ht="15.75" customHeight="1">
      <c r="A215" s="11" t="s">
        <v>82</v>
      </c>
      <c r="B215" s="12" t="s">
        <v>36</v>
      </c>
      <c r="C215" s="12" t="s">
        <v>173</v>
      </c>
      <c r="D215" s="12" t="s">
        <v>679</v>
      </c>
      <c r="E215" s="12"/>
      <c r="F215" s="13">
        <f>F216</f>
        <v>0</v>
      </c>
      <c r="G215" s="13">
        <f>G216</f>
        <v>0</v>
      </c>
      <c r="H215" s="16">
        <f>H216</f>
        <v>0</v>
      </c>
      <c r="I215" s="4"/>
    </row>
    <row r="216" spans="1:9" ht="15.75" customHeight="1">
      <c r="A216" s="11" t="s">
        <v>43</v>
      </c>
      <c r="B216" s="12" t="s">
        <v>36</v>
      </c>
      <c r="C216" s="12" t="s">
        <v>173</v>
      </c>
      <c r="D216" s="12" t="s">
        <v>679</v>
      </c>
      <c r="E216" s="12" t="s">
        <v>26</v>
      </c>
      <c r="F216" s="13">
        <v>0</v>
      </c>
      <c r="G216" s="13">
        <v>0</v>
      </c>
      <c r="H216" s="16">
        <v>0</v>
      </c>
      <c r="I216" s="4">
        <v>1</v>
      </c>
    </row>
    <row r="217" spans="1:9" ht="38.25">
      <c r="A217" s="11" t="s">
        <v>678</v>
      </c>
      <c r="B217" s="12" t="s">
        <v>36</v>
      </c>
      <c r="C217" s="12" t="s">
        <v>173</v>
      </c>
      <c r="D217" s="12" t="s">
        <v>784</v>
      </c>
      <c r="E217" s="12"/>
      <c r="F217" s="13">
        <f>F218</f>
        <v>0</v>
      </c>
      <c r="G217" s="13">
        <f>G218</f>
        <v>0</v>
      </c>
      <c r="H217" s="16">
        <f>H218</f>
        <v>0</v>
      </c>
      <c r="I217" s="4"/>
    </row>
    <row r="218" spans="1:9" ht="15.75" customHeight="1">
      <c r="A218" s="11" t="s">
        <v>43</v>
      </c>
      <c r="B218" s="12" t="s">
        <v>36</v>
      </c>
      <c r="C218" s="12" t="s">
        <v>173</v>
      </c>
      <c r="D218" s="12" t="s">
        <v>784</v>
      </c>
      <c r="E218" s="12" t="s">
        <v>26</v>
      </c>
      <c r="F218" s="13">
        <v>0</v>
      </c>
      <c r="G218" s="13">
        <v>0</v>
      </c>
      <c r="H218" s="16">
        <v>0</v>
      </c>
      <c r="I218" s="4">
        <v>1</v>
      </c>
    </row>
    <row r="219" spans="1:9" ht="25.5">
      <c r="A219" s="11" t="s">
        <v>683</v>
      </c>
      <c r="B219" s="12" t="s">
        <v>36</v>
      </c>
      <c r="C219" s="12" t="s">
        <v>173</v>
      </c>
      <c r="D219" s="12" t="s">
        <v>691</v>
      </c>
      <c r="E219" s="12"/>
      <c r="F219" s="13">
        <f>F220</f>
        <v>1000</v>
      </c>
      <c r="G219" s="13">
        <f>G220</f>
        <v>0</v>
      </c>
      <c r="H219" s="16">
        <f>H220</f>
        <v>0</v>
      </c>
      <c r="I219" s="4"/>
    </row>
    <row r="220" spans="1:9" ht="15.75" customHeight="1">
      <c r="A220" s="11" t="s">
        <v>43</v>
      </c>
      <c r="B220" s="12" t="s">
        <v>36</v>
      </c>
      <c r="C220" s="12" t="s">
        <v>173</v>
      </c>
      <c r="D220" s="12" t="s">
        <v>691</v>
      </c>
      <c r="E220" s="12" t="s">
        <v>26</v>
      </c>
      <c r="F220" s="13">
        <v>1000</v>
      </c>
      <c r="G220" s="13">
        <v>0</v>
      </c>
      <c r="H220" s="16">
        <v>0</v>
      </c>
      <c r="I220" s="4">
        <v>1</v>
      </c>
    </row>
    <row r="221" spans="1:9" ht="25.5">
      <c r="A221" s="11" t="s">
        <v>685</v>
      </c>
      <c r="B221" s="12" t="s">
        <v>682</v>
      </c>
      <c r="C221" s="12" t="s">
        <v>173</v>
      </c>
      <c r="D221" s="12" t="s">
        <v>692</v>
      </c>
      <c r="E221" s="12"/>
      <c r="F221" s="13">
        <f>F222</f>
        <v>0</v>
      </c>
      <c r="G221" s="13">
        <f>G222</f>
        <v>1000</v>
      </c>
      <c r="H221" s="16">
        <f>H222</f>
        <v>0</v>
      </c>
      <c r="I221" s="4"/>
    </row>
    <row r="222" spans="1:9" ht="15.75" customHeight="1">
      <c r="A222" s="11" t="s">
        <v>43</v>
      </c>
      <c r="B222" s="12" t="s">
        <v>682</v>
      </c>
      <c r="C222" s="12" t="s">
        <v>173</v>
      </c>
      <c r="D222" s="12" t="s">
        <v>692</v>
      </c>
      <c r="E222" s="12" t="s">
        <v>26</v>
      </c>
      <c r="F222" s="13">
        <v>0</v>
      </c>
      <c r="G222" s="13">
        <v>1000</v>
      </c>
      <c r="H222" s="16">
        <v>0</v>
      </c>
      <c r="I222" s="4">
        <v>1</v>
      </c>
    </row>
    <row r="223" spans="1:9" ht="25.5">
      <c r="A223" s="11" t="s">
        <v>686</v>
      </c>
      <c r="B223" s="12" t="s">
        <v>36</v>
      </c>
      <c r="C223" s="12" t="s">
        <v>173</v>
      </c>
      <c r="D223" s="12" t="s">
        <v>693</v>
      </c>
      <c r="E223" s="12"/>
      <c r="F223" s="13">
        <f>F224</f>
        <v>1300</v>
      </c>
      <c r="G223" s="13">
        <f>G224</f>
        <v>0</v>
      </c>
      <c r="H223" s="13">
        <f>H224</f>
        <v>0</v>
      </c>
      <c r="I223" s="4"/>
    </row>
    <row r="224" spans="1:9" ht="15.75" customHeight="1">
      <c r="A224" s="11" t="s">
        <v>43</v>
      </c>
      <c r="B224" s="12" t="s">
        <v>36</v>
      </c>
      <c r="C224" s="12" t="s">
        <v>173</v>
      </c>
      <c r="D224" s="12" t="s">
        <v>693</v>
      </c>
      <c r="E224" s="12" t="s">
        <v>26</v>
      </c>
      <c r="F224" s="13">
        <v>1300</v>
      </c>
      <c r="G224" s="13">
        <v>0</v>
      </c>
      <c r="H224" s="13">
        <v>0</v>
      </c>
      <c r="I224" s="4">
        <v>1</v>
      </c>
    </row>
    <row r="225" spans="1:9" ht="12.75" customHeight="1">
      <c r="A225" s="119" t="s">
        <v>180</v>
      </c>
      <c r="B225" s="12" t="s">
        <v>36</v>
      </c>
      <c r="C225" s="12" t="s">
        <v>173</v>
      </c>
      <c r="D225" s="12" t="s">
        <v>688</v>
      </c>
      <c r="E225" s="12"/>
      <c r="F225" s="13">
        <f>F227+F226</f>
        <v>0</v>
      </c>
      <c r="G225" s="13">
        <f>G227+G226</f>
        <v>0</v>
      </c>
      <c r="H225" s="13">
        <f>H227+H226</f>
        <v>0</v>
      </c>
      <c r="I225" s="4"/>
    </row>
    <row r="226" spans="1:9" ht="25.5" customHeight="1">
      <c r="A226" s="100" t="s">
        <v>138</v>
      </c>
      <c r="B226" s="101" t="s">
        <v>36</v>
      </c>
      <c r="C226" s="101" t="s">
        <v>173</v>
      </c>
      <c r="D226" s="101" t="s">
        <v>688</v>
      </c>
      <c r="E226" s="101" t="s">
        <v>26</v>
      </c>
      <c r="F226" s="102">
        <v>0</v>
      </c>
      <c r="G226" s="102">
        <v>0</v>
      </c>
      <c r="H226" s="102">
        <v>0</v>
      </c>
      <c r="I226" s="103">
        <v>2</v>
      </c>
    </row>
    <row r="227" spans="1:9" ht="25.5">
      <c r="A227" s="11" t="s">
        <v>137</v>
      </c>
      <c r="B227" s="12" t="s">
        <v>36</v>
      </c>
      <c r="C227" s="12" t="s">
        <v>173</v>
      </c>
      <c r="D227" s="12" t="s">
        <v>688</v>
      </c>
      <c r="E227" s="12" t="s">
        <v>26</v>
      </c>
      <c r="F227" s="13">
        <v>0</v>
      </c>
      <c r="G227" s="13">
        <v>0</v>
      </c>
      <c r="H227" s="13">
        <v>0</v>
      </c>
      <c r="I227" s="4">
        <v>1</v>
      </c>
    </row>
    <row r="228" spans="1:9" ht="51">
      <c r="A228" s="22" t="s">
        <v>689</v>
      </c>
      <c r="B228" s="12" t="s">
        <v>36</v>
      </c>
      <c r="C228" s="12" t="s">
        <v>173</v>
      </c>
      <c r="D228" s="12" t="s">
        <v>182</v>
      </c>
      <c r="E228" s="12"/>
      <c r="F228" s="13">
        <f>F229</f>
        <v>100</v>
      </c>
      <c r="G228" s="13">
        <f>G229</f>
        <v>500</v>
      </c>
      <c r="H228" s="13">
        <f>H229</f>
        <v>500</v>
      </c>
      <c r="I228" s="4"/>
    </row>
    <row r="229" spans="1:9" ht="15.75" customHeight="1">
      <c r="A229" s="11" t="s">
        <v>43</v>
      </c>
      <c r="B229" s="12" t="s">
        <v>36</v>
      </c>
      <c r="C229" s="12" t="s">
        <v>173</v>
      </c>
      <c r="D229" s="12" t="s">
        <v>182</v>
      </c>
      <c r="E229" s="12" t="s">
        <v>26</v>
      </c>
      <c r="F229" s="13">
        <v>100</v>
      </c>
      <c r="G229" s="13">
        <v>500</v>
      </c>
      <c r="H229" s="13">
        <v>500</v>
      </c>
      <c r="I229" s="4">
        <v>1</v>
      </c>
    </row>
    <row r="230" spans="1:9" ht="25.5" customHeight="1">
      <c r="A230" s="11" t="s">
        <v>690</v>
      </c>
      <c r="B230" s="12" t="s">
        <v>36</v>
      </c>
      <c r="C230" s="12" t="s">
        <v>173</v>
      </c>
      <c r="D230" s="12" t="s">
        <v>694</v>
      </c>
      <c r="E230" s="12"/>
      <c r="F230" s="13">
        <f>F231</f>
        <v>0</v>
      </c>
      <c r="G230" s="13">
        <f>G231</f>
        <v>0</v>
      </c>
      <c r="H230" s="13">
        <f>H231</f>
        <v>0</v>
      </c>
      <c r="I230" s="4"/>
    </row>
    <row r="231" spans="1:9" ht="15.75" customHeight="1">
      <c r="A231" s="11" t="s">
        <v>43</v>
      </c>
      <c r="B231" s="12" t="s">
        <v>682</v>
      </c>
      <c r="C231" s="12" t="s">
        <v>173</v>
      </c>
      <c r="D231" s="12" t="s">
        <v>694</v>
      </c>
      <c r="E231" s="12" t="s">
        <v>26</v>
      </c>
      <c r="F231" s="13">
        <v>0</v>
      </c>
      <c r="G231" s="13">
        <v>0</v>
      </c>
      <c r="H231" s="13">
        <v>0</v>
      </c>
      <c r="I231" s="4">
        <v>1</v>
      </c>
    </row>
    <row r="232" spans="1:9" ht="29.25" customHeight="1">
      <c r="A232" s="22" t="s">
        <v>181</v>
      </c>
      <c r="B232" s="12" t="s">
        <v>36</v>
      </c>
      <c r="C232" s="12" t="s">
        <v>173</v>
      </c>
      <c r="D232" s="12" t="s">
        <v>695</v>
      </c>
      <c r="E232" s="12"/>
      <c r="F232" s="13">
        <f>F233</f>
        <v>0</v>
      </c>
      <c r="G232" s="13">
        <f>G233</f>
        <v>0</v>
      </c>
      <c r="H232" s="13">
        <f>H233</f>
        <v>0</v>
      </c>
      <c r="I232" s="4"/>
    </row>
    <row r="233" spans="1:9" ht="15.75" customHeight="1">
      <c r="A233" s="11" t="s">
        <v>43</v>
      </c>
      <c r="B233" s="12" t="s">
        <v>36</v>
      </c>
      <c r="C233" s="12" t="s">
        <v>173</v>
      </c>
      <c r="D233" s="12" t="s">
        <v>695</v>
      </c>
      <c r="E233" s="12" t="s">
        <v>26</v>
      </c>
      <c r="F233" s="13">
        <v>0</v>
      </c>
      <c r="G233" s="13">
        <v>0</v>
      </c>
      <c r="H233" s="13">
        <v>0</v>
      </c>
      <c r="I233" s="4">
        <v>1</v>
      </c>
    </row>
    <row r="234" spans="1:9" ht="25.5">
      <c r="A234" s="100" t="s">
        <v>680</v>
      </c>
      <c r="B234" s="12" t="s">
        <v>36</v>
      </c>
      <c r="C234" s="12" t="s">
        <v>173</v>
      </c>
      <c r="D234" s="12" t="s">
        <v>183</v>
      </c>
      <c r="E234" s="12"/>
      <c r="F234" s="13">
        <f>F235+F236</f>
        <v>0</v>
      </c>
      <c r="G234" s="13">
        <f>G235+G236</f>
        <v>0</v>
      </c>
      <c r="H234" s="13">
        <f>H235+H236</f>
        <v>0</v>
      </c>
      <c r="I234" s="4"/>
    </row>
    <row r="235" spans="1:9" ht="25.5">
      <c r="A235" s="119" t="s">
        <v>184</v>
      </c>
      <c r="B235" s="101" t="s">
        <v>36</v>
      </c>
      <c r="C235" s="101" t="s">
        <v>173</v>
      </c>
      <c r="D235" s="101" t="s">
        <v>183</v>
      </c>
      <c r="E235" s="101" t="s">
        <v>185</v>
      </c>
      <c r="F235" s="102">
        <v>0</v>
      </c>
      <c r="G235" s="102">
        <v>0</v>
      </c>
      <c r="H235" s="102">
        <v>0</v>
      </c>
      <c r="I235" s="103">
        <v>2</v>
      </c>
    </row>
    <row r="236" spans="1:9" ht="25.5">
      <c r="A236" s="22" t="s">
        <v>186</v>
      </c>
      <c r="B236" s="12" t="s">
        <v>36</v>
      </c>
      <c r="C236" s="12" t="s">
        <v>173</v>
      </c>
      <c r="D236" s="12" t="s">
        <v>183</v>
      </c>
      <c r="E236" s="12" t="s">
        <v>185</v>
      </c>
      <c r="F236" s="13">
        <v>0</v>
      </c>
      <c r="G236" s="13">
        <v>0</v>
      </c>
      <c r="H236" s="16">
        <v>0</v>
      </c>
      <c r="I236" s="4">
        <v>1</v>
      </c>
    </row>
    <row r="237" spans="1:9" ht="51">
      <c r="A237" s="11" t="s">
        <v>919</v>
      </c>
      <c r="B237" s="12" t="s">
        <v>36</v>
      </c>
      <c r="C237" s="12" t="s">
        <v>173</v>
      </c>
      <c r="D237" s="12" t="s">
        <v>169</v>
      </c>
      <c r="E237" s="12"/>
      <c r="F237" s="13">
        <f t="shared" ref="F237:H238" si="34">F238</f>
        <v>0</v>
      </c>
      <c r="G237" s="13">
        <f t="shared" si="34"/>
        <v>0</v>
      </c>
      <c r="H237" s="13">
        <f t="shared" si="34"/>
        <v>0</v>
      </c>
      <c r="I237" s="4"/>
    </row>
    <row r="238" spans="1:9">
      <c r="A238" s="11" t="s">
        <v>700</v>
      </c>
      <c r="B238" s="12" t="s">
        <v>36</v>
      </c>
      <c r="C238" s="12" t="s">
        <v>173</v>
      </c>
      <c r="D238" s="12" t="s">
        <v>188</v>
      </c>
      <c r="E238" s="12"/>
      <c r="F238" s="13">
        <f t="shared" si="34"/>
        <v>0</v>
      </c>
      <c r="G238" s="13">
        <f t="shared" si="34"/>
        <v>0</v>
      </c>
      <c r="H238" s="13">
        <f t="shared" si="34"/>
        <v>0</v>
      </c>
      <c r="I238" s="4"/>
    </row>
    <row r="239" spans="1:9" ht="15.75" customHeight="1">
      <c r="A239" s="11" t="s">
        <v>43</v>
      </c>
      <c r="B239" s="12" t="s">
        <v>36</v>
      </c>
      <c r="C239" s="12" t="s">
        <v>173</v>
      </c>
      <c r="D239" s="12" t="s">
        <v>188</v>
      </c>
      <c r="E239" s="12" t="s">
        <v>26</v>
      </c>
      <c r="F239" s="13">
        <v>0</v>
      </c>
      <c r="G239" s="13">
        <v>0</v>
      </c>
      <c r="H239" s="13">
        <v>0</v>
      </c>
      <c r="I239" s="4">
        <v>1</v>
      </c>
    </row>
    <row r="240" spans="1:9" ht="53.25" customHeight="1">
      <c r="A240" s="11" t="s">
        <v>189</v>
      </c>
      <c r="B240" s="12" t="s">
        <v>36</v>
      </c>
      <c r="C240" s="12" t="s">
        <v>173</v>
      </c>
      <c r="D240" s="12" t="s">
        <v>190</v>
      </c>
      <c r="E240" s="12"/>
      <c r="F240" s="13">
        <f>F241</f>
        <v>3000</v>
      </c>
      <c r="G240" s="13">
        <f t="shared" ref="G240:H242" si="35">G241</f>
        <v>0</v>
      </c>
      <c r="H240" s="13">
        <f t="shared" si="35"/>
        <v>0</v>
      </c>
      <c r="I240" s="4"/>
    </row>
    <row r="241" spans="1:9" ht="15.75" customHeight="1">
      <c r="A241" s="11" t="s">
        <v>82</v>
      </c>
      <c r="B241" s="12" t="s">
        <v>36</v>
      </c>
      <c r="C241" s="12" t="s">
        <v>173</v>
      </c>
      <c r="D241" s="12" t="s">
        <v>191</v>
      </c>
      <c r="E241" s="12"/>
      <c r="F241" s="13">
        <f>F242</f>
        <v>3000</v>
      </c>
      <c r="G241" s="13">
        <f t="shared" si="35"/>
        <v>0</v>
      </c>
      <c r="H241" s="13">
        <f t="shared" si="35"/>
        <v>0</v>
      </c>
      <c r="I241" s="4"/>
    </row>
    <row r="242" spans="1:9" ht="41.25" customHeight="1">
      <c r="A242" s="11" t="s">
        <v>192</v>
      </c>
      <c r="B242" s="12" t="s">
        <v>36</v>
      </c>
      <c r="C242" s="12" t="s">
        <v>173</v>
      </c>
      <c r="D242" s="12" t="s">
        <v>193</v>
      </c>
      <c r="E242" s="12"/>
      <c r="F242" s="13">
        <f>F243</f>
        <v>3000</v>
      </c>
      <c r="G242" s="13">
        <f t="shared" si="35"/>
        <v>0</v>
      </c>
      <c r="H242" s="13">
        <f t="shared" si="35"/>
        <v>0</v>
      </c>
      <c r="I242" s="4"/>
    </row>
    <row r="243" spans="1:9" ht="15.75" customHeight="1">
      <c r="A243" s="11" t="s">
        <v>43</v>
      </c>
      <c r="B243" s="12" t="s">
        <v>36</v>
      </c>
      <c r="C243" s="12" t="s">
        <v>173</v>
      </c>
      <c r="D243" s="12" t="s">
        <v>193</v>
      </c>
      <c r="E243" s="12" t="s">
        <v>26</v>
      </c>
      <c r="F243" s="13">
        <v>3000</v>
      </c>
      <c r="G243" s="13">
        <v>0</v>
      </c>
      <c r="H243" s="13">
        <v>0</v>
      </c>
      <c r="I243" s="4">
        <v>1</v>
      </c>
    </row>
    <row r="244" spans="1:9" ht="28.5" customHeight="1">
      <c r="A244" s="11" t="s">
        <v>194</v>
      </c>
      <c r="B244" s="12" t="s">
        <v>36</v>
      </c>
      <c r="C244" s="12" t="s">
        <v>173</v>
      </c>
      <c r="D244" s="12" t="s">
        <v>195</v>
      </c>
      <c r="E244" s="12"/>
      <c r="F244" s="13">
        <f>F245</f>
        <v>3</v>
      </c>
      <c r="G244" s="13">
        <f>G245</f>
        <v>0</v>
      </c>
      <c r="H244" s="13">
        <f>H245</f>
        <v>0</v>
      </c>
      <c r="I244" s="4"/>
    </row>
    <row r="245" spans="1:9" ht="15.75" customHeight="1">
      <c r="A245" s="11" t="s">
        <v>82</v>
      </c>
      <c r="B245" s="12" t="s">
        <v>36</v>
      </c>
      <c r="C245" s="12" t="s">
        <v>173</v>
      </c>
      <c r="D245" s="12" t="s">
        <v>196</v>
      </c>
      <c r="E245" s="12"/>
      <c r="F245" s="13">
        <f>F246+F248+F250+F252+F254</f>
        <v>3</v>
      </c>
      <c r="G245" s="13">
        <f t="shared" ref="G245:H245" si="36">G246+G248+G250+G252+G254</f>
        <v>0</v>
      </c>
      <c r="H245" s="13">
        <f t="shared" si="36"/>
        <v>0</v>
      </c>
      <c r="I245" s="4"/>
    </row>
    <row r="246" spans="1:9" ht="38.25">
      <c r="A246" s="11" t="s">
        <v>197</v>
      </c>
      <c r="B246" s="12" t="s">
        <v>36</v>
      </c>
      <c r="C246" s="12" t="s">
        <v>173</v>
      </c>
      <c r="D246" s="12" t="s">
        <v>198</v>
      </c>
      <c r="E246" s="12"/>
      <c r="F246" s="13">
        <f>F247</f>
        <v>1</v>
      </c>
      <c r="G246" s="13">
        <f>G247</f>
        <v>0</v>
      </c>
      <c r="H246" s="13">
        <f>H247</f>
        <v>0</v>
      </c>
      <c r="I246" s="4"/>
    </row>
    <row r="247" spans="1:9" ht="15.75" customHeight="1">
      <c r="A247" s="11" t="s">
        <v>43</v>
      </c>
      <c r="B247" s="12" t="s">
        <v>36</v>
      </c>
      <c r="C247" s="12" t="s">
        <v>173</v>
      </c>
      <c r="D247" s="12" t="s">
        <v>198</v>
      </c>
      <c r="E247" s="12" t="s">
        <v>26</v>
      </c>
      <c r="F247" s="13">
        <v>1</v>
      </c>
      <c r="G247" s="13">
        <v>0</v>
      </c>
      <c r="H247" s="13">
        <v>0</v>
      </c>
      <c r="I247" s="4">
        <v>1</v>
      </c>
    </row>
    <row r="248" spans="1:9" ht="38.25">
      <c r="A248" s="11" t="s">
        <v>199</v>
      </c>
      <c r="B248" s="12" t="s">
        <v>36</v>
      </c>
      <c r="C248" s="12" t="s">
        <v>173</v>
      </c>
      <c r="D248" s="12" t="s">
        <v>200</v>
      </c>
      <c r="E248" s="12"/>
      <c r="F248" s="13">
        <f>F249</f>
        <v>1</v>
      </c>
      <c r="G248" s="13">
        <f>G249</f>
        <v>0</v>
      </c>
      <c r="H248" s="13">
        <f>H249</f>
        <v>0</v>
      </c>
      <c r="I248" s="4"/>
    </row>
    <row r="249" spans="1:9" ht="15.75" customHeight="1">
      <c r="A249" s="11" t="s">
        <v>43</v>
      </c>
      <c r="B249" s="12" t="s">
        <v>36</v>
      </c>
      <c r="C249" s="12" t="s">
        <v>173</v>
      </c>
      <c r="D249" s="12" t="s">
        <v>200</v>
      </c>
      <c r="E249" s="12" t="s">
        <v>26</v>
      </c>
      <c r="F249" s="13">
        <v>1</v>
      </c>
      <c r="G249" s="13">
        <v>0</v>
      </c>
      <c r="H249" s="13">
        <v>0</v>
      </c>
      <c r="I249" s="4">
        <v>1</v>
      </c>
    </row>
    <row r="250" spans="1:9">
      <c r="A250" s="11" t="s">
        <v>201</v>
      </c>
      <c r="B250" s="12" t="s">
        <v>36</v>
      </c>
      <c r="C250" s="12" t="s">
        <v>173</v>
      </c>
      <c r="D250" s="12" t="s">
        <v>202</v>
      </c>
      <c r="E250" s="12"/>
      <c r="F250" s="13">
        <f>F251</f>
        <v>0</v>
      </c>
      <c r="G250" s="13">
        <f>G251</f>
        <v>0</v>
      </c>
      <c r="H250" s="13">
        <f>H251</f>
        <v>0</v>
      </c>
      <c r="I250" s="4"/>
    </row>
    <row r="251" spans="1:9" ht="15.75" customHeight="1">
      <c r="A251" s="11" t="s">
        <v>43</v>
      </c>
      <c r="B251" s="12" t="s">
        <v>36</v>
      </c>
      <c r="C251" s="12" t="s">
        <v>173</v>
      </c>
      <c r="D251" s="12" t="s">
        <v>202</v>
      </c>
      <c r="E251" s="12" t="s">
        <v>26</v>
      </c>
      <c r="F251" s="13">
        <v>0</v>
      </c>
      <c r="G251" s="13">
        <v>0</v>
      </c>
      <c r="H251" s="13">
        <v>0</v>
      </c>
      <c r="I251" s="4">
        <v>1</v>
      </c>
    </row>
    <row r="252" spans="1:9" ht="25.5">
      <c r="A252" s="11" t="s">
        <v>868</v>
      </c>
      <c r="B252" s="12" t="s">
        <v>36</v>
      </c>
      <c r="C252" s="12" t="s">
        <v>173</v>
      </c>
      <c r="D252" s="12" t="s">
        <v>867</v>
      </c>
      <c r="E252" s="12"/>
      <c r="F252" s="13">
        <f>F253</f>
        <v>1</v>
      </c>
      <c r="G252" s="13">
        <f>G253</f>
        <v>0</v>
      </c>
      <c r="H252" s="13">
        <f>H253</f>
        <v>0</v>
      </c>
      <c r="I252" s="4"/>
    </row>
    <row r="253" spans="1:9" ht="15.75" customHeight="1">
      <c r="A253" s="11" t="s">
        <v>43</v>
      </c>
      <c r="B253" s="12" t="s">
        <v>36</v>
      </c>
      <c r="C253" s="12" t="s">
        <v>173</v>
      </c>
      <c r="D253" s="12" t="s">
        <v>867</v>
      </c>
      <c r="E253" s="12" t="s">
        <v>26</v>
      </c>
      <c r="F253" s="13">
        <v>1</v>
      </c>
      <c r="G253" s="13">
        <v>0</v>
      </c>
      <c r="H253" s="13">
        <v>0</v>
      </c>
      <c r="I253" s="4">
        <v>1</v>
      </c>
    </row>
    <row r="254" spans="1:9" ht="25.5">
      <c r="A254" s="11" t="s">
        <v>870</v>
      </c>
      <c r="B254" s="12" t="s">
        <v>36</v>
      </c>
      <c r="C254" s="12" t="s">
        <v>173</v>
      </c>
      <c r="D254" s="12" t="s">
        <v>869</v>
      </c>
      <c r="E254" s="12"/>
      <c r="F254" s="13">
        <f>F255</f>
        <v>0</v>
      </c>
      <c r="G254" s="13">
        <f>G255</f>
        <v>0</v>
      </c>
      <c r="H254" s="13">
        <f>H255</f>
        <v>0</v>
      </c>
      <c r="I254" s="4"/>
    </row>
    <row r="255" spans="1:9" ht="15.75" customHeight="1">
      <c r="A255" s="11" t="s">
        <v>43</v>
      </c>
      <c r="B255" s="12" t="s">
        <v>36</v>
      </c>
      <c r="C255" s="12" t="s">
        <v>173</v>
      </c>
      <c r="D255" s="12" t="s">
        <v>869</v>
      </c>
      <c r="E255" s="12" t="s">
        <v>26</v>
      </c>
      <c r="F255" s="13">
        <v>0</v>
      </c>
      <c r="G255" s="13">
        <v>0</v>
      </c>
      <c r="H255" s="13">
        <v>0</v>
      </c>
      <c r="I255" s="4">
        <v>1</v>
      </c>
    </row>
    <row r="256" spans="1:9" s="18" customFormat="1">
      <c r="A256" s="11" t="s">
        <v>127</v>
      </c>
      <c r="B256" s="12" t="s">
        <v>36</v>
      </c>
      <c r="C256" s="12" t="s">
        <v>173</v>
      </c>
      <c r="D256" s="12" t="s">
        <v>30</v>
      </c>
      <c r="E256" s="12"/>
      <c r="F256" s="13">
        <f>F257+F259+F261+F263+F265+F267</f>
        <v>2664.7</v>
      </c>
      <c r="G256" s="13">
        <f t="shared" ref="G256:H256" si="37">G257+G259+G261+G263+G265+G267</f>
        <v>3973</v>
      </c>
      <c r="H256" s="13">
        <f t="shared" si="37"/>
        <v>4131.8999999999996</v>
      </c>
      <c r="I256" s="17"/>
    </row>
    <row r="257" spans="1:9" s="18" customFormat="1" ht="25.5">
      <c r="A257" s="11" t="s">
        <v>832</v>
      </c>
      <c r="B257" s="12" t="s">
        <v>36</v>
      </c>
      <c r="C257" s="12" t="s">
        <v>173</v>
      </c>
      <c r="D257" s="12" t="s">
        <v>831</v>
      </c>
      <c r="E257" s="12"/>
      <c r="F257" s="13">
        <f>F258</f>
        <v>0</v>
      </c>
      <c r="G257" s="13">
        <f t="shared" ref="G257:H259" si="38">G258</f>
        <v>0</v>
      </c>
      <c r="H257" s="13">
        <f t="shared" si="38"/>
        <v>0</v>
      </c>
      <c r="I257" s="17"/>
    </row>
    <row r="258" spans="1:9" s="18" customFormat="1" ht="25.5">
      <c r="A258" s="11" t="s">
        <v>25</v>
      </c>
      <c r="B258" s="12" t="s">
        <v>36</v>
      </c>
      <c r="C258" s="12" t="s">
        <v>173</v>
      </c>
      <c r="D258" s="12" t="s">
        <v>831</v>
      </c>
      <c r="E258" s="12" t="s">
        <v>26</v>
      </c>
      <c r="F258" s="13">
        <v>0</v>
      </c>
      <c r="G258" s="13">
        <v>0</v>
      </c>
      <c r="H258" s="13">
        <v>0</v>
      </c>
      <c r="I258" s="4">
        <v>1</v>
      </c>
    </row>
    <row r="259" spans="1:9" s="18" customFormat="1">
      <c r="A259" s="11" t="s">
        <v>872</v>
      </c>
      <c r="B259" s="12" t="s">
        <v>36</v>
      </c>
      <c r="C259" s="12" t="s">
        <v>173</v>
      </c>
      <c r="D259" s="12" t="s">
        <v>871</v>
      </c>
      <c r="E259" s="12"/>
      <c r="F259" s="13">
        <f>F260</f>
        <v>50</v>
      </c>
      <c r="G259" s="13">
        <f t="shared" si="38"/>
        <v>0</v>
      </c>
      <c r="H259" s="13">
        <f t="shared" si="38"/>
        <v>0</v>
      </c>
      <c r="I259" s="17"/>
    </row>
    <row r="260" spans="1:9" s="18" customFormat="1" ht="25.5">
      <c r="A260" s="11" t="s">
        <v>25</v>
      </c>
      <c r="B260" s="12" t="s">
        <v>36</v>
      </c>
      <c r="C260" s="12" t="s">
        <v>173</v>
      </c>
      <c r="D260" s="12" t="s">
        <v>871</v>
      </c>
      <c r="E260" s="12" t="s">
        <v>26</v>
      </c>
      <c r="F260" s="13">
        <v>50</v>
      </c>
      <c r="G260" s="13">
        <v>0</v>
      </c>
      <c r="H260" s="13">
        <v>0</v>
      </c>
      <c r="I260" s="4">
        <v>1</v>
      </c>
    </row>
    <row r="261" spans="1:9" ht="12.75" customHeight="1">
      <c r="A261" s="11" t="s">
        <v>662</v>
      </c>
      <c r="B261" s="12" t="s">
        <v>36</v>
      </c>
      <c r="C261" s="12" t="s">
        <v>173</v>
      </c>
      <c r="D261" s="12" t="s">
        <v>663</v>
      </c>
      <c r="E261" s="12"/>
      <c r="F261" s="13">
        <f>F262</f>
        <v>0</v>
      </c>
      <c r="G261" s="13">
        <f>G262</f>
        <v>0</v>
      </c>
      <c r="H261" s="13">
        <f>H262</f>
        <v>0</v>
      </c>
      <c r="I261" s="4"/>
    </row>
    <row r="262" spans="1:9" ht="25.5">
      <c r="A262" s="11" t="s">
        <v>25</v>
      </c>
      <c r="B262" s="12" t="s">
        <v>36</v>
      </c>
      <c r="C262" s="12" t="s">
        <v>173</v>
      </c>
      <c r="D262" s="12" t="s">
        <v>663</v>
      </c>
      <c r="E262" s="12" t="s">
        <v>26</v>
      </c>
      <c r="F262" s="13">
        <v>0</v>
      </c>
      <c r="G262" s="13">
        <v>0</v>
      </c>
      <c r="H262" s="16">
        <v>0</v>
      </c>
      <c r="I262" s="4">
        <v>1</v>
      </c>
    </row>
    <row r="263" spans="1:9">
      <c r="A263" s="22" t="s">
        <v>664</v>
      </c>
      <c r="B263" s="12" t="s">
        <v>36</v>
      </c>
      <c r="C263" s="12" t="s">
        <v>173</v>
      </c>
      <c r="D263" s="12" t="s">
        <v>665</v>
      </c>
      <c r="E263" s="12"/>
      <c r="F263" s="13">
        <f>F264</f>
        <v>0</v>
      </c>
      <c r="G263" s="13">
        <f>G264</f>
        <v>0</v>
      </c>
      <c r="H263" s="13">
        <f>H264</f>
        <v>0</v>
      </c>
      <c r="I263" s="4"/>
    </row>
    <row r="264" spans="1:9" ht="15.75" customHeight="1">
      <c r="A264" s="22" t="s">
        <v>43</v>
      </c>
      <c r="B264" s="12" t="s">
        <v>36</v>
      </c>
      <c r="C264" s="12" t="s">
        <v>173</v>
      </c>
      <c r="D264" s="12" t="s">
        <v>665</v>
      </c>
      <c r="E264" s="12" t="s">
        <v>26</v>
      </c>
      <c r="F264" s="13">
        <v>0</v>
      </c>
      <c r="G264" s="13">
        <v>0</v>
      </c>
      <c r="H264" s="13">
        <v>0</v>
      </c>
      <c r="I264" s="4">
        <v>1</v>
      </c>
    </row>
    <row r="265" spans="1:9" ht="51">
      <c r="A265" s="100" t="s">
        <v>203</v>
      </c>
      <c r="B265" s="12" t="s">
        <v>36</v>
      </c>
      <c r="C265" s="12" t="s">
        <v>173</v>
      </c>
      <c r="D265" s="12" t="s">
        <v>204</v>
      </c>
      <c r="E265" s="12"/>
      <c r="F265" s="13">
        <f>F266</f>
        <v>2614.6999999999998</v>
      </c>
      <c r="G265" s="13">
        <f>G266</f>
        <v>3973</v>
      </c>
      <c r="H265" s="13">
        <f>H266</f>
        <v>4131.8999999999996</v>
      </c>
      <c r="I265" s="4"/>
    </row>
    <row r="266" spans="1:9" ht="25.5">
      <c r="A266" s="100" t="s">
        <v>71</v>
      </c>
      <c r="B266" s="101" t="s">
        <v>36</v>
      </c>
      <c r="C266" s="101" t="s">
        <v>173</v>
      </c>
      <c r="D266" s="101" t="s">
        <v>204</v>
      </c>
      <c r="E266" s="101" t="s">
        <v>72</v>
      </c>
      <c r="F266" s="102">
        <v>2614.6999999999998</v>
      </c>
      <c r="G266" s="102">
        <v>3973</v>
      </c>
      <c r="H266" s="102">
        <v>4131.8999999999996</v>
      </c>
      <c r="I266" s="103">
        <v>2</v>
      </c>
    </row>
    <row r="267" spans="1:9">
      <c r="A267" s="119" t="s">
        <v>180</v>
      </c>
      <c r="B267" s="12" t="s">
        <v>36</v>
      </c>
      <c r="C267" s="12" t="s">
        <v>173</v>
      </c>
      <c r="D267" s="12" t="s">
        <v>753</v>
      </c>
      <c r="E267" s="12"/>
      <c r="F267" s="13">
        <f>F268</f>
        <v>0</v>
      </c>
      <c r="G267" s="13">
        <f>G268</f>
        <v>0</v>
      </c>
      <c r="H267" s="13">
        <f>H268</f>
        <v>0</v>
      </c>
      <c r="I267" s="4"/>
    </row>
    <row r="268" spans="1:9" ht="25.5">
      <c r="A268" s="100" t="s">
        <v>138</v>
      </c>
      <c r="B268" s="101" t="s">
        <v>36</v>
      </c>
      <c r="C268" s="101" t="s">
        <v>173</v>
      </c>
      <c r="D268" s="101" t="s">
        <v>753</v>
      </c>
      <c r="E268" s="101" t="s">
        <v>26</v>
      </c>
      <c r="F268" s="102">
        <v>0</v>
      </c>
      <c r="G268" s="102">
        <v>0</v>
      </c>
      <c r="H268" s="102">
        <v>0</v>
      </c>
      <c r="I268" s="103">
        <v>2</v>
      </c>
    </row>
    <row r="269" spans="1:9">
      <c r="A269" s="133" t="s">
        <v>206</v>
      </c>
      <c r="B269" s="104" t="s">
        <v>36</v>
      </c>
      <c r="C269" s="104" t="s">
        <v>207</v>
      </c>
      <c r="D269" s="104"/>
      <c r="E269" s="104"/>
      <c r="F269" s="60">
        <f>F270+F274+F280</f>
        <v>4325.8</v>
      </c>
      <c r="G269" s="60">
        <f t="shared" ref="G269:H269" si="39">G270+G274+G280</f>
        <v>3726.8</v>
      </c>
      <c r="H269" s="60">
        <f t="shared" si="39"/>
        <v>3726.8</v>
      </c>
      <c r="I269" s="60"/>
    </row>
    <row r="270" spans="1:9" ht="15.75" customHeight="1">
      <c r="A270" s="67" t="s">
        <v>758</v>
      </c>
      <c r="B270" s="12" t="s">
        <v>36</v>
      </c>
      <c r="C270" s="12" t="s">
        <v>207</v>
      </c>
      <c r="D270" s="12" t="s">
        <v>760</v>
      </c>
      <c r="E270" s="12"/>
      <c r="F270" s="13">
        <f>F271</f>
        <v>0</v>
      </c>
      <c r="G270" s="13">
        <f t="shared" ref="G270:H270" si="40">G271</f>
        <v>0</v>
      </c>
      <c r="H270" s="13">
        <f t="shared" si="40"/>
        <v>0</v>
      </c>
      <c r="I270" s="4"/>
    </row>
    <row r="271" spans="1:9" ht="38.25">
      <c r="A271" s="121" t="s">
        <v>759</v>
      </c>
      <c r="B271" s="12" t="s">
        <v>36</v>
      </c>
      <c r="C271" s="12" t="s">
        <v>207</v>
      </c>
      <c r="D271" s="12" t="s">
        <v>801</v>
      </c>
      <c r="E271" s="12"/>
      <c r="F271" s="13">
        <f>F272+F273</f>
        <v>0</v>
      </c>
      <c r="G271" s="13">
        <f t="shared" ref="G271:H271" si="41">G272+G273</f>
        <v>0</v>
      </c>
      <c r="H271" s="13">
        <f t="shared" si="41"/>
        <v>0</v>
      </c>
      <c r="I271" s="4"/>
    </row>
    <row r="272" spans="1:9" ht="25.5">
      <c r="A272" s="100" t="s">
        <v>71</v>
      </c>
      <c r="B272" s="118" t="s">
        <v>36</v>
      </c>
      <c r="C272" s="101" t="s">
        <v>207</v>
      </c>
      <c r="D272" s="101" t="s">
        <v>801</v>
      </c>
      <c r="E272" s="101" t="s">
        <v>72</v>
      </c>
      <c r="F272" s="102">
        <v>0</v>
      </c>
      <c r="G272" s="102">
        <v>0</v>
      </c>
      <c r="H272" s="109">
        <v>0</v>
      </c>
      <c r="I272" s="103">
        <v>2</v>
      </c>
    </row>
    <row r="273" spans="1:9" ht="25.5">
      <c r="A273" s="11" t="s">
        <v>71</v>
      </c>
      <c r="B273" s="68" t="s">
        <v>36</v>
      </c>
      <c r="C273" s="12" t="s">
        <v>207</v>
      </c>
      <c r="D273" s="12" t="s">
        <v>801</v>
      </c>
      <c r="E273" s="12" t="s">
        <v>72</v>
      </c>
      <c r="F273" s="13">
        <v>0</v>
      </c>
      <c r="G273" s="13">
        <v>0</v>
      </c>
      <c r="H273" s="16">
        <v>0</v>
      </c>
      <c r="I273" s="4">
        <v>1</v>
      </c>
    </row>
    <row r="274" spans="1:9" ht="27.75" customHeight="1">
      <c r="A274" s="11" t="s">
        <v>879</v>
      </c>
      <c r="B274" s="12" t="s">
        <v>36</v>
      </c>
      <c r="C274" s="12" t="s">
        <v>207</v>
      </c>
      <c r="D274" s="12" t="s">
        <v>875</v>
      </c>
      <c r="E274" s="12"/>
      <c r="F274" s="13">
        <f>F275</f>
        <v>600</v>
      </c>
      <c r="G274" s="13">
        <f t="shared" ref="G274:H274" si="42">G275</f>
        <v>1</v>
      </c>
      <c r="H274" s="13">
        <f t="shared" si="42"/>
        <v>1</v>
      </c>
      <c r="I274" s="4"/>
    </row>
    <row r="275" spans="1:9" ht="15.75" customHeight="1">
      <c r="A275" s="11" t="s">
        <v>82</v>
      </c>
      <c r="B275" s="12" t="s">
        <v>36</v>
      </c>
      <c r="C275" s="12" t="s">
        <v>207</v>
      </c>
      <c r="D275" s="12" t="s">
        <v>876</v>
      </c>
      <c r="E275" s="12"/>
      <c r="F275" s="13">
        <f>F276+F278</f>
        <v>600</v>
      </c>
      <c r="G275" s="13">
        <f t="shared" ref="G275:H275" si="43">G276+G278</f>
        <v>1</v>
      </c>
      <c r="H275" s="13">
        <f t="shared" si="43"/>
        <v>1</v>
      </c>
      <c r="I275" s="4"/>
    </row>
    <row r="276" spans="1:9" ht="26.25" customHeight="1">
      <c r="A276" s="11" t="s">
        <v>878</v>
      </c>
      <c r="B276" s="12" t="s">
        <v>36</v>
      </c>
      <c r="C276" s="12" t="s">
        <v>207</v>
      </c>
      <c r="D276" s="12" t="s">
        <v>877</v>
      </c>
      <c r="E276" s="12"/>
      <c r="F276" s="13">
        <f>F277</f>
        <v>600</v>
      </c>
      <c r="G276" s="13">
        <f t="shared" ref="G276:H276" si="44">G277</f>
        <v>0</v>
      </c>
      <c r="H276" s="13">
        <f t="shared" si="44"/>
        <v>0</v>
      </c>
      <c r="I276" s="4"/>
    </row>
    <row r="277" spans="1:9" ht="15.75" customHeight="1">
      <c r="A277" s="11" t="s">
        <v>43</v>
      </c>
      <c r="B277" s="12" t="s">
        <v>36</v>
      </c>
      <c r="C277" s="12" t="s">
        <v>207</v>
      </c>
      <c r="D277" s="12" t="s">
        <v>877</v>
      </c>
      <c r="E277" s="12" t="s">
        <v>26</v>
      </c>
      <c r="F277" s="13">
        <v>600</v>
      </c>
      <c r="G277" s="13">
        <v>0</v>
      </c>
      <c r="H277" s="13">
        <v>0</v>
      </c>
      <c r="I277" s="4">
        <v>1</v>
      </c>
    </row>
    <row r="278" spans="1:9" ht="26.25" customHeight="1">
      <c r="A278" s="11" t="s">
        <v>881</v>
      </c>
      <c r="B278" s="12" t="s">
        <v>36</v>
      </c>
      <c r="C278" s="12" t="s">
        <v>207</v>
      </c>
      <c r="D278" s="12" t="s">
        <v>880</v>
      </c>
      <c r="E278" s="12"/>
      <c r="F278" s="13">
        <f>F279</f>
        <v>0</v>
      </c>
      <c r="G278" s="13">
        <f t="shared" ref="G278:H278" si="45">G279</f>
        <v>1</v>
      </c>
      <c r="H278" s="13">
        <f t="shared" si="45"/>
        <v>1</v>
      </c>
      <c r="I278" s="4"/>
    </row>
    <row r="279" spans="1:9" ht="15.75" customHeight="1">
      <c r="A279" s="11" t="s">
        <v>43</v>
      </c>
      <c r="B279" s="12" t="s">
        <v>36</v>
      </c>
      <c r="C279" s="12" t="s">
        <v>207</v>
      </c>
      <c r="D279" s="12" t="s">
        <v>880</v>
      </c>
      <c r="E279" s="12" t="s">
        <v>26</v>
      </c>
      <c r="F279" s="13">
        <v>0</v>
      </c>
      <c r="G279" s="13">
        <v>1</v>
      </c>
      <c r="H279" s="13">
        <v>1</v>
      </c>
      <c r="I279" s="4">
        <v>1</v>
      </c>
    </row>
    <row r="280" spans="1:9">
      <c r="A280" s="69" t="s">
        <v>127</v>
      </c>
      <c r="B280" s="12" t="s">
        <v>36</v>
      </c>
      <c r="C280" s="12" t="s">
        <v>207</v>
      </c>
      <c r="D280" s="12" t="s">
        <v>30</v>
      </c>
      <c r="E280" s="12"/>
      <c r="F280" s="13">
        <f>F283+F281</f>
        <v>3725.8</v>
      </c>
      <c r="G280" s="13">
        <f>G283+G281</f>
        <v>3725.8</v>
      </c>
      <c r="H280" s="16">
        <f>H283+H281</f>
        <v>3725.8</v>
      </c>
      <c r="I280" s="4"/>
    </row>
    <row r="281" spans="1:9">
      <c r="A281" s="117" t="s">
        <v>786</v>
      </c>
      <c r="B281" s="12" t="s">
        <v>36</v>
      </c>
      <c r="C281" s="12" t="s">
        <v>209</v>
      </c>
      <c r="D281" s="12" t="s">
        <v>787</v>
      </c>
      <c r="E281" s="12"/>
      <c r="F281" s="13">
        <f>F282</f>
        <v>0</v>
      </c>
      <c r="G281" s="13">
        <f>G282</f>
        <v>0</v>
      </c>
      <c r="H281" s="16">
        <f>H282</f>
        <v>0</v>
      </c>
      <c r="I281" s="4"/>
    </row>
    <row r="282" spans="1:9">
      <c r="A282" s="100" t="s">
        <v>768</v>
      </c>
      <c r="B282" s="101" t="s">
        <v>36</v>
      </c>
      <c r="C282" s="101" t="s">
        <v>207</v>
      </c>
      <c r="D282" s="101" t="s">
        <v>787</v>
      </c>
      <c r="E282" s="101" t="s">
        <v>211</v>
      </c>
      <c r="F282" s="102">
        <v>0</v>
      </c>
      <c r="G282" s="102">
        <v>0</v>
      </c>
      <c r="H282" s="109">
        <v>0</v>
      </c>
      <c r="I282" s="103">
        <v>2</v>
      </c>
    </row>
    <row r="283" spans="1:9">
      <c r="A283" s="100" t="s">
        <v>208</v>
      </c>
      <c r="B283" s="12" t="s">
        <v>36</v>
      </c>
      <c r="C283" s="12" t="s">
        <v>209</v>
      </c>
      <c r="D283" s="12" t="s">
        <v>210</v>
      </c>
      <c r="E283" s="12"/>
      <c r="F283" s="13">
        <f>F284+F285</f>
        <v>3725.8</v>
      </c>
      <c r="G283" s="13">
        <f>G284+G285</f>
        <v>3725.8</v>
      </c>
      <c r="H283" s="13">
        <f>H284+H285</f>
        <v>3725.8</v>
      </c>
      <c r="I283" s="4"/>
    </row>
    <row r="284" spans="1:9" ht="12.75" customHeight="1">
      <c r="A284" s="100" t="s">
        <v>768</v>
      </c>
      <c r="B284" s="101" t="s">
        <v>36</v>
      </c>
      <c r="C284" s="101" t="s">
        <v>209</v>
      </c>
      <c r="D284" s="101" t="s">
        <v>210</v>
      </c>
      <c r="E284" s="101" t="s">
        <v>211</v>
      </c>
      <c r="F284" s="102">
        <v>3725.8</v>
      </c>
      <c r="G284" s="102">
        <v>3725.8</v>
      </c>
      <c r="H284" s="102">
        <v>3725.8</v>
      </c>
      <c r="I284" s="103">
        <v>2</v>
      </c>
    </row>
    <row r="285" spans="1:9" ht="12.75" customHeight="1">
      <c r="A285" s="11" t="s">
        <v>767</v>
      </c>
      <c r="B285" s="12" t="s">
        <v>36</v>
      </c>
      <c r="C285" s="12" t="s">
        <v>209</v>
      </c>
      <c r="D285" s="12" t="s">
        <v>212</v>
      </c>
      <c r="E285" s="12" t="s">
        <v>211</v>
      </c>
      <c r="F285" s="13">
        <v>0</v>
      </c>
      <c r="G285" s="13">
        <v>0</v>
      </c>
      <c r="H285" s="16">
        <v>0</v>
      </c>
      <c r="I285" s="4">
        <v>1</v>
      </c>
    </row>
    <row r="286" spans="1:9" ht="12.75" customHeight="1">
      <c r="A286" s="133" t="s">
        <v>816</v>
      </c>
      <c r="B286" s="104" t="s">
        <v>36</v>
      </c>
      <c r="C286" s="104" t="s">
        <v>817</v>
      </c>
      <c r="D286" s="104"/>
      <c r="E286" s="104"/>
      <c r="F286" s="60">
        <f>F287</f>
        <v>1474.4</v>
      </c>
      <c r="G286" s="60">
        <f t="shared" ref="G286:H287" si="46">G287</f>
        <v>1107</v>
      </c>
      <c r="H286" s="60">
        <f t="shared" si="46"/>
        <v>1107</v>
      </c>
      <c r="I286" s="4"/>
    </row>
    <row r="287" spans="1:9" ht="12.75" customHeight="1">
      <c r="A287" s="69" t="s">
        <v>127</v>
      </c>
      <c r="B287" s="12" t="s">
        <v>36</v>
      </c>
      <c r="C287" s="12" t="s">
        <v>817</v>
      </c>
      <c r="D287" s="12" t="s">
        <v>30</v>
      </c>
      <c r="E287" s="12"/>
      <c r="F287" s="13">
        <f>F288</f>
        <v>1474.4</v>
      </c>
      <c r="G287" s="13">
        <f t="shared" si="46"/>
        <v>1107</v>
      </c>
      <c r="H287" s="13">
        <f t="shared" si="46"/>
        <v>1107</v>
      </c>
      <c r="I287" s="4"/>
    </row>
    <row r="288" spans="1:9" ht="26.25" customHeight="1">
      <c r="A288" s="11" t="s">
        <v>818</v>
      </c>
      <c r="B288" s="12" t="s">
        <v>36</v>
      </c>
      <c r="C288" s="12" t="s">
        <v>817</v>
      </c>
      <c r="D288" s="12" t="s">
        <v>819</v>
      </c>
      <c r="E288" s="12"/>
      <c r="F288" s="13">
        <f>F289+F290+F291</f>
        <v>1474.4</v>
      </c>
      <c r="G288" s="13">
        <f t="shared" ref="G288:H288" si="47">G289+G290+G291</f>
        <v>1107</v>
      </c>
      <c r="H288" s="13">
        <f t="shared" si="47"/>
        <v>1107</v>
      </c>
      <c r="I288" s="4"/>
    </row>
    <row r="289" spans="1:9" ht="38.25" customHeight="1">
      <c r="A289" s="11" t="s">
        <v>23</v>
      </c>
      <c r="B289" s="12" t="s">
        <v>36</v>
      </c>
      <c r="C289" s="12" t="s">
        <v>817</v>
      </c>
      <c r="D289" s="12" t="s">
        <v>819</v>
      </c>
      <c r="E289" s="12" t="s">
        <v>24</v>
      </c>
      <c r="F289" s="13">
        <v>969.1</v>
      </c>
      <c r="G289" s="13">
        <v>1056</v>
      </c>
      <c r="H289" s="16">
        <v>1056</v>
      </c>
      <c r="I289" s="4">
        <v>1</v>
      </c>
    </row>
    <row r="290" spans="1:9" ht="12.75" customHeight="1">
      <c r="A290" s="11" t="s">
        <v>43</v>
      </c>
      <c r="B290" s="12" t="s">
        <v>36</v>
      </c>
      <c r="C290" s="12" t="s">
        <v>817</v>
      </c>
      <c r="D290" s="12" t="s">
        <v>819</v>
      </c>
      <c r="E290" s="12" t="s">
        <v>26</v>
      </c>
      <c r="F290" s="13">
        <v>503.3</v>
      </c>
      <c r="G290" s="13">
        <v>50</v>
      </c>
      <c r="H290" s="16">
        <v>50</v>
      </c>
      <c r="I290" s="4">
        <v>1</v>
      </c>
    </row>
    <row r="291" spans="1:9" ht="12.75" customHeight="1">
      <c r="A291" s="11" t="s">
        <v>33</v>
      </c>
      <c r="B291" s="12" t="s">
        <v>36</v>
      </c>
      <c r="C291" s="12" t="s">
        <v>817</v>
      </c>
      <c r="D291" s="12" t="s">
        <v>32</v>
      </c>
      <c r="E291" s="12" t="s">
        <v>34</v>
      </c>
      <c r="F291" s="13">
        <v>2</v>
      </c>
      <c r="G291" s="13">
        <v>1</v>
      </c>
      <c r="H291" s="16">
        <v>1</v>
      </c>
      <c r="I291" s="4">
        <v>1</v>
      </c>
    </row>
    <row r="292" spans="1:9">
      <c r="A292" s="134" t="s">
        <v>213</v>
      </c>
      <c r="B292" s="135" t="s">
        <v>36</v>
      </c>
      <c r="C292" s="135" t="s">
        <v>214</v>
      </c>
      <c r="D292" s="135"/>
      <c r="E292" s="135"/>
      <c r="F292" s="136">
        <f t="shared" ref="F292:H294" si="48">F293</f>
        <v>458.4</v>
      </c>
      <c r="G292" s="136">
        <f t="shared" si="48"/>
        <v>476.7</v>
      </c>
      <c r="H292" s="136">
        <f t="shared" si="48"/>
        <v>10</v>
      </c>
      <c r="I292" s="4"/>
    </row>
    <row r="293" spans="1:9">
      <c r="A293" s="133" t="s">
        <v>215</v>
      </c>
      <c r="B293" s="104" t="s">
        <v>36</v>
      </c>
      <c r="C293" s="104" t="s">
        <v>216</v>
      </c>
      <c r="D293" s="104"/>
      <c r="E293" s="104"/>
      <c r="F293" s="60">
        <f>F294+F302</f>
        <v>458.4</v>
      </c>
      <c r="G293" s="60">
        <f t="shared" ref="G293:H293" si="49">G294+G302</f>
        <v>476.7</v>
      </c>
      <c r="H293" s="60">
        <f t="shared" si="49"/>
        <v>10</v>
      </c>
      <c r="I293" s="4"/>
    </row>
    <row r="294" spans="1:9" s="18" customFormat="1" ht="38.25">
      <c r="A294" s="22" t="s">
        <v>701</v>
      </c>
      <c r="B294" s="12" t="s">
        <v>36</v>
      </c>
      <c r="C294" s="12" t="s">
        <v>216</v>
      </c>
      <c r="D294" s="12" t="s">
        <v>217</v>
      </c>
      <c r="E294" s="12"/>
      <c r="F294" s="13">
        <f t="shared" si="48"/>
        <v>458.4</v>
      </c>
      <c r="G294" s="13">
        <f t="shared" si="48"/>
        <v>476.7</v>
      </c>
      <c r="H294" s="13">
        <f t="shared" si="48"/>
        <v>0</v>
      </c>
      <c r="I294" s="4"/>
    </row>
    <row r="295" spans="1:9" ht="15.75" customHeight="1">
      <c r="A295" s="11" t="s">
        <v>82</v>
      </c>
      <c r="B295" s="12" t="s">
        <v>36</v>
      </c>
      <c r="C295" s="12" t="s">
        <v>216</v>
      </c>
      <c r="D295" s="12" t="s">
        <v>218</v>
      </c>
      <c r="E295" s="12"/>
      <c r="F295" s="13">
        <f>F296+F298+F300</f>
        <v>458.4</v>
      </c>
      <c r="G295" s="13">
        <f>G296+G298+G300</f>
        <v>476.7</v>
      </c>
      <c r="H295" s="13">
        <f>H296+H298+H300</f>
        <v>0</v>
      </c>
      <c r="I295" s="4"/>
    </row>
    <row r="296" spans="1:9" ht="38.25">
      <c r="A296" s="11" t="s">
        <v>702</v>
      </c>
      <c r="B296" s="12" t="s">
        <v>36</v>
      </c>
      <c r="C296" s="12" t="s">
        <v>216</v>
      </c>
      <c r="D296" s="12" t="s">
        <v>219</v>
      </c>
      <c r="E296" s="12"/>
      <c r="F296" s="13">
        <f>F297</f>
        <v>10</v>
      </c>
      <c r="G296" s="13">
        <f>G297</f>
        <v>10</v>
      </c>
      <c r="H296" s="13">
        <f>H297</f>
        <v>0</v>
      </c>
      <c r="I296" s="4"/>
    </row>
    <row r="297" spans="1:9" ht="15.75" customHeight="1">
      <c r="A297" s="11" t="s">
        <v>43</v>
      </c>
      <c r="B297" s="12" t="s">
        <v>36</v>
      </c>
      <c r="C297" s="12" t="s">
        <v>216</v>
      </c>
      <c r="D297" s="12" t="s">
        <v>219</v>
      </c>
      <c r="E297" s="12" t="s">
        <v>26</v>
      </c>
      <c r="F297" s="13">
        <v>10</v>
      </c>
      <c r="G297" s="13">
        <v>10</v>
      </c>
      <c r="H297" s="16">
        <v>0</v>
      </c>
      <c r="I297" s="4">
        <v>1</v>
      </c>
    </row>
    <row r="298" spans="1:9" ht="51">
      <c r="A298" s="11" t="s">
        <v>703</v>
      </c>
      <c r="B298" s="12" t="s">
        <v>36</v>
      </c>
      <c r="C298" s="12" t="s">
        <v>216</v>
      </c>
      <c r="D298" s="12" t="s">
        <v>220</v>
      </c>
      <c r="E298" s="12"/>
      <c r="F298" s="13">
        <f>F299</f>
        <v>433.4</v>
      </c>
      <c r="G298" s="13">
        <f>G299</f>
        <v>451.7</v>
      </c>
      <c r="H298" s="16">
        <f>H299</f>
        <v>0</v>
      </c>
      <c r="I298" s="4"/>
    </row>
    <row r="299" spans="1:9" ht="15.75" customHeight="1">
      <c r="A299" s="11" t="s">
        <v>43</v>
      </c>
      <c r="B299" s="12" t="s">
        <v>36</v>
      </c>
      <c r="C299" s="12" t="s">
        <v>216</v>
      </c>
      <c r="D299" s="12" t="s">
        <v>220</v>
      </c>
      <c r="E299" s="12" t="s">
        <v>26</v>
      </c>
      <c r="F299" s="13">
        <v>433.4</v>
      </c>
      <c r="G299" s="13">
        <v>451.7</v>
      </c>
      <c r="H299" s="16">
        <v>0</v>
      </c>
      <c r="I299" s="4">
        <v>1</v>
      </c>
    </row>
    <row r="300" spans="1:9" ht="38.25">
      <c r="A300" s="11" t="s">
        <v>704</v>
      </c>
      <c r="B300" s="12" t="s">
        <v>36</v>
      </c>
      <c r="C300" s="12" t="s">
        <v>216</v>
      </c>
      <c r="D300" s="12" t="s">
        <v>221</v>
      </c>
      <c r="E300" s="12"/>
      <c r="F300" s="13">
        <f>F301</f>
        <v>15</v>
      </c>
      <c r="G300" s="13">
        <f>G301</f>
        <v>15</v>
      </c>
      <c r="H300" s="16">
        <f>H301</f>
        <v>0</v>
      </c>
      <c r="I300" s="4"/>
    </row>
    <row r="301" spans="1:9" ht="15.75" customHeight="1">
      <c r="A301" s="11" t="s">
        <v>43</v>
      </c>
      <c r="B301" s="12" t="s">
        <v>36</v>
      </c>
      <c r="C301" s="12" t="s">
        <v>216</v>
      </c>
      <c r="D301" s="12" t="s">
        <v>221</v>
      </c>
      <c r="E301" s="12" t="s">
        <v>26</v>
      </c>
      <c r="F301" s="13">
        <v>15</v>
      </c>
      <c r="G301" s="13">
        <v>15</v>
      </c>
      <c r="H301" s="16">
        <v>0</v>
      </c>
      <c r="I301" s="4">
        <v>1</v>
      </c>
    </row>
    <row r="302" spans="1:9" s="163" customFormat="1">
      <c r="A302" s="95" t="s">
        <v>127</v>
      </c>
      <c r="B302" s="96" t="s">
        <v>36</v>
      </c>
      <c r="C302" s="96" t="s">
        <v>216</v>
      </c>
      <c r="D302" s="96" t="s">
        <v>30</v>
      </c>
      <c r="E302" s="96"/>
      <c r="F302" s="81">
        <f>F303</f>
        <v>0</v>
      </c>
      <c r="G302" s="81">
        <f t="shared" ref="G302:H303" si="50">G303</f>
        <v>0</v>
      </c>
      <c r="H302" s="81">
        <f t="shared" si="50"/>
        <v>10</v>
      </c>
      <c r="I302" s="162"/>
    </row>
    <row r="303" spans="1:9" s="163" customFormat="1">
      <c r="A303" s="95"/>
      <c r="B303" s="96" t="s">
        <v>36</v>
      </c>
      <c r="C303" s="96" t="s">
        <v>216</v>
      </c>
      <c r="D303" s="96" t="s">
        <v>871</v>
      </c>
      <c r="E303" s="96"/>
      <c r="F303" s="81">
        <f>F304</f>
        <v>0</v>
      </c>
      <c r="G303" s="81">
        <f t="shared" si="50"/>
        <v>0</v>
      </c>
      <c r="H303" s="81">
        <f t="shared" si="50"/>
        <v>10</v>
      </c>
      <c r="I303" s="162"/>
    </row>
    <row r="304" spans="1:9" s="163" customFormat="1" ht="17.25" customHeight="1">
      <c r="A304" s="11" t="s">
        <v>43</v>
      </c>
      <c r="B304" s="96" t="s">
        <v>36</v>
      </c>
      <c r="C304" s="96" t="s">
        <v>216</v>
      </c>
      <c r="D304" s="96" t="s">
        <v>871</v>
      </c>
      <c r="E304" s="96" t="s">
        <v>26</v>
      </c>
      <c r="F304" s="81">
        <v>0</v>
      </c>
      <c r="G304" s="81">
        <v>0</v>
      </c>
      <c r="H304" s="81">
        <v>10</v>
      </c>
      <c r="I304" s="83">
        <v>1</v>
      </c>
    </row>
    <row r="305" spans="1:9">
      <c r="A305" s="134" t="s">
        <v>222</v>
      </c>
      <c r="B305" s="135" t="s">
        <v>36</v>
      </c>
      <c r="C305" s="135" t="s">
        <v>223</v>
      </c>
      <c r="D305" s="137"/>
      <c r="E305" s="137"/>
      <c r="F305" s="136">
        <f>F306+F320+F324+F328</f>
        <v>41479.4</v>
      </c>
      <c r="G305" s="136">
        <f t="shared" ref="G305:H305" si="51">G306+G320+G324+G328</f>
        <v>38454.699999999997</v>
      </c>
      <c r="H305" s="136">
        <f t="shared" si="51"/>
        <v>3550.1</v>
      </c>
      <c r="I305" s="4"/>
    </row>
    <row r="306" spans="1:9">
      <c r="A306" s="133" t="s">
        <v>224</v>
      </c>
      <c r="B306" s="104" t="s">
        <v>36</v>
      </c>
      <c r="C306" s="104" t="s">
        <v>225</v>
      </c>
      <c r="D306" s="105"/>
      <c r="E306" s="105"/>
      <c r="F306" s="60">
        <f>F307+F312+F318</f>
        <v>37904.6</v>
      </c>
      <c r="G306" s="60">
        <f t="shared" ref="G306:H306" si="52">G307+G312+G318</f>
        <v>34906.6</v>
      </c>
      <c r="H306" s="60">
        <f t="shared" si="52"/>
        <v>2</v>
      </c>
      <c r="I306" s="4"/>
    </row>
    <row r="307" spans="1:9" ht="51">
      <c r="A307" s="11" t="s">
        <v>833</v>
      </c>
      <c r="B307" s="12" t="s">
        <v>36</v>
      </c>
      <c r="C307" s="12" t="s">
        <v>225</v>
      </c>
      <c r="D307" s="12" t="s">
        <v>836</v>
      </c>
      <c r="E307" s="12"/>
      <c r="F307" s="13">
        <f>F308</f>
        <v>34904.6</v>
      </c>
      <c r="G307" s="13">
        <f t="shared" ref="G307:H308" si="53">G308</f>
        <v>34904.6</v>
      </c>
      <c r="H307" s="13">
        <f t="shared" si="53"/>
        <v>0</v>
      </c>
      <c r="I307" s="4"/>
    </row>
    <row r="308" spans="1:9" ht="25.5">
      <c r="A308" s="11" t="s">
        <v>834</v>
      </c>
      <c r="B308" s="12" t="s">
        <v>36</v>
      </c>
      <c r="C308" s="12" t="s">
        <v>225</v>
      </c>
      <c r="D308" s="12" t="s">
        <v>838</v>
      </c>
      <c r="E308" s="12"/>
      <c r="F308" s="13">
        <f>F309</f>
        <v>34904.6</v>
      </c>
      <c r="G308" s="13">
        <f t="shared" si="53"/>
        <v>34904.6</v>
      </c>
      <c r="H308" s="13">
        <f t="shared" si="53"/>
        <v>0</v>
      </c>
      <c r="I308" s="4"/>
    </row>
    <row r="309" spans="1:9" ht="38.25">
      <c r="A309" s="127" t="s">
        <v>835</v>
      </c>
      <c r="B309" s="12" t="s">
        <v>36</v>
      </c>
      <c r="C309" s="12" t="s">
        <v>225</v>
      </c>
      <c r="D309" s="12" t="s">
        <v>837</v>
      </c>
      <c r="E309" s="12"/>
      <c r="F309" s="13">
        <f>F310+F311</f>
        <v>34904.6</v>
      </c>
      <c r="G309" s="13">
        <f t="shared" ref="G309:H309" si="54">G310+G311</f>
        <v>34904.6</v>
      </c>
      <c r="H309" s="13">
        <f t="shared" si="54"/>
        <v>0</v>
      </c>
      <c r="I309" s="4"/>
    </row>
    <row r="310" spans="1:9" ht="27" customHeight="1">
      <c r="A310" s="100" t="s">
        <v>908</v>
      </c>
      <c r="B310" s="101" t="s">
        <v>36</v>
      </c>
      <c r="C310" s="101" t="s">
        <v>225</v>
      </c>
      <c r="D310" s="101" t="s">
        <v>837</v>
      </c>
      <c r="E310" s="101" t="s">
        <v>26</v>
      </c>
      <c r="F310" s="102">
        <v>34306</v>
      </c>
      <c r="G310" s="102">
        <v>34306</v>
      </c>
      <c r="H310" s="102">
        <v>0</v>
      </c>
      <c r="I310" s="103">
        <v>2</v>
      </c>
    </row>
    <row r="311" spans="1:9" ht="25.5">
      <c r="A311" s="11" t="s">
        <v>907</v>
      </c>
      <c r="B311" s="12" t="s">
        <v>36</v>
      </c>
      <c r="C311" s="12" t="s">
        <v>225</v>
      </c>
      <c r="D311" s="12" t="s">
        <v>837</v>
      </c>
      <c r="E311" s="12" t="s">
        <v>26</v>
      </c>
      <c r="F311" s="13">
        <v>598.6</v>
      </c>
      <c r="G311" s="13">
        <v>598.6</v>
      </c>
      <c r="H311" s="13">
        <v>0</v>
      </c>
      <c r="I311" s="4">
        <v>1</v>
      </c>
    </row>
    <row r="312" spans="1:9" ht="42" customHeight="1">
      <c r="A312" s="11" t="s">
        <v>893</v>
      </c>
      <c r="B312" s="12" t="s">
        <v>36</v>
      </c>
      <c r="C312" s="12" t="s">
        <v>225</v>
      </c>
      <c r="D312" s="12" t="s">
        <v>889</v>
      </c>
      <c r="E312" s="12"/>
      <c r="F312" s="13">
        <f>F313</f>
        <v>500</v>
      </c>
      <c r="G312" s="13">
        <f t="shared" ref="G312" si="55">G313</f>
        <v>1</v>
      </c>
      <c r="H312" s="13">
        <f t="shared" ref="H312" si="56">H313</f>
        <v>1</v>
      </c>
      <c r="I312" s="4"/>
    </row>
    <row r="313" spans="1:9" ht="15.75" customHeight="1">
      <c r="A313" s="11" t="s">
        <v>82</v>
      </c>
      <c r="B313" s="12" t="s">
        <v>36</v>
      </c>
      <c r="C313" s="12" t="s">
        <v>225</v>
      </c>
      <c r="D313" s="12" t="s">
        <v>890</v>
      </c>
      <c r="E313" s="12"/>
      <c r="F313" s="13">
        <f>F314+F316</f>
        <v>500</v>
      </c>
      <c r="G313" s="13">
        <f t="shared" ref="G313" si="57">G314+G316</f>
        <v>1</v>
      </c>
      <c r="H313" s="13">
        <f t="shared" ref="H313" si="58">H314+H316</f>
        <v>1</v>
      </c>
      <c r="I313" s="4"/>
    </row>
    <row r="314" spans="1:9" ht="40.5" customHeight="1">
      <c r="A314" s="11" t="s">
        <v>894</v>
      </c>
      <c r="B314" s="12" t="s">
        <v>36</v>
      </c>
      <c r="C314" s="12" t="s">
        <v>225</v>
      </c>
      <c r="D314" s="12" t="s">
        <v>891</v>
      </c>
      <c r="E314" s="12"/>
      <c r="F314" s="13">
        <f>F315</f>
        <v>500</v>
      </c>
      <c r="G314" s="13">
        <f t="shared" ref="G314" si="59">G315</f>
        <v>0</v>
      </c>
      <c r="H314" s="13">
        <f t="shared" ref="H314" si="60">H315</f>
        <v>0</v>
      </c>
      <c r="I314" s="4"/>
    </row>
    <row r="315" spans="1:9" ht="15.75" customHeight="1">
      <c r="A315" s="11" t="s">
        <v>43</v>
      </c>
      <c r="B315" s="12" t="s">
        <v>36</v>
      </c>
      <c r="C315" s="12" t="s">
        <v>225</v>
      </c>
      <c r="D315" s="12" t="s">
        <v>891</v>
      </c>
      <c r="E315" s="12" t="s">
        <v>26</v>
      </c>
      <c r="F315" s="13">
        <v>500</v>
      </c>
      <c r="G315" s="13">
        <v>0</v>
      </c>
      <c r="H315" s="13">
        <v>0</v>
      </c>
      <c r="I315" s="4">
        <v>1</v>
      </c>
    </row>
    <row r="316" spans="1:9" ht="41.25" customHeight="1">
      <c r="A316" s="11" t="s">
        <v>895</v>
      </c>
      <c r="B316" s="12" t="s">
        <v>36</v>
      </c>
      <c r="C316" s="12" t="s">
        <v>225</v>
      </c>
      <c r="D316" s="12" t="s">
        <v>892</v>
      </c>
      <c r="E316" s="12"/>
      <c r="F316" s="13">
        <f>F317</f>
        <v>0</v>
      </c>
      <c r="G316" s="13">
        <f t="shared" ref="G316:H316" si="61">G317</f>
        <v>1</v>
      </c>
      <c r="H316" s="13">
        <f t="shared" si="61"/>
        <v>1</v>
      </c>
      <c r="I316" s="4"/>
    </row>
    <row r="317" spans="1:9" ht="15.75" customHeight="1">
      <c r="A317" s="11" t="s">
        <v>43</v>
      </c>
      <c r="B317" s="12" t="s">
        <v>36</v>
      </c>
      <c r="C317" s="12" t="s">
        <v>225</v>
      </c>
      <c r="D317" s="12" t="s">
        <v>892</v>
      </c>
      <c r="E317" s="12" t="s">
        <v>26</v>
      </c>
      <c r="F317" s="13">
        <v>0</v>
      </c>
      <c r="G317" s="13">
        <v>1</v>
      </c>
      <c r="H317" s="13">
        <v>1</v>
      </c>
      <c r="I317" s="4">
        <v>1</v>
      </c>
    </row>
    <row r="318" spans="1:9" ht="25.5">
      <c r="A318" s="125" t="s">
        <v>874</v>
      </c>
      <c r="B318" s="12" t="s">
        <v>36</v>
      </c>
      <c r="C318" s="12" t="s">
        <v>225</v>
      </c>
      <c r="D318" s="12" t="s">
        <v>873</v>
      </c>
      <c r="E318" s="12"/>
      <c r="F318" s="14">
        <f t="shared" ref="F318:H322" si="62">F319</f>
        <v>2500</v>
      </c>
      <c r="G318" s="14">
        <f t="shared" si="62"/>
        <v>1</v>
      </c>
      <c r="H318" s="15">
        <f t="shared" si="62"/>
        <v>1</v>
      </c>
      <c r="I318" s="4"/>
    </row>
    <row r="319" spans="1:9" ht="15.75" customHeight="1">
      <c r="A319" s="11" t="s">
        <v>43</v>
      </c>
      <c r="B319" s="12" t="s">
        <v>36</v>
      </c>
      <c r="C319" s="12" t="s">
        <v>225</v>
      </c>
      <c r="D319" s="12" t="s">
        <v>873</v>
      </c>
      <c r="E319" s="12" t="s">
        <v>26</v>
      </c>
      <c r="F319" s="14">
        <v>2500</v>
      </c>
      <c r="G319" s="14">
        <v>1</v>
      </c>
      <c r="H319" s="15">
        <v>1</v>
      </c>
      <c r="I319" s="4">
        <v>1</v>
      </c>
    </row>
    <row r="320" spans="1:9" s="18" customFormat="1" ht="12.75" customHeight="1">
      <c r="A320" s="143" t="s">
        <v>226</v>
      </c>
      <c r="B320" s="104" t="s">
        <v>36</v>
      </c>
      <c r="C320" s="104" t="s">
        <v>227</v>
      </c>
      <c r="D320" s="104"/>
      <c r="E320" s="104"/>
      <c r="F320" s="62">
        <f t="shared" si="62"/>
        <v>30</v>
      </c>
      <c r="G320" s="62">
        <f t="shared" si="62"/>
        <v>30</v>
      </c>
      <c r="H320" s="63">
        <f t="shared" si="62"/>
        <v>30</v>
      </c>
      <c r="I320" s="17"/>
    </row>
    <row r="321" spans="1:9" ht="43.5" customHeight="1">
      <c r="A321" s="22" t="s">
        <v>920</v>
      </c>
      <c r="B321" s="12" t="s">
        <v>36</v>
      </c>
      <c r="C321" s="12" t="s">
        <v>227</v>
      </c>
      <c r="D321" s="12" t="s">
        <v>229</v>
      </c>
      <c r="E321" s="12"/>
      <c r="F321" s="14">
        <f t="shared" si="62"/>
        <v>30</v>
      </c>
      <c r="G321" s="14">
        <f t="shared" si="62"/>
        <v>30</v>
      </c>
      <c r="H321" s="15">
        <f t="shared" si="62"/>
        <v>30</v>
      </c>
      <c r="I321" s="4"/>
    </row>
    <row r="322" spans="1:9" ht="25.5">
      <c r="A322" s="11" t="s">
        <v>230</v>
      </c>
      <c r="B322" s="12" t="s">
        <v>36</v>
      </c>
      <c r="C322" s="12" t="s">
        <v>227</v>
      </c>
      <c r="D322" s="12" t="s">
        <v>231</v>
      </c>
      <c r="E322" s="12"/>
      <c r="F322" s="14">
        <f t="shared" si="62"/>
        <v>30</v>
      </c>
      <c r="G322" s="14">
        <f t="shared" si="62"/>
        <v>30</v>
      </c>
      <c r="H322" s="15">
        <f t="shared" si="62"/>
        <v>30</v>
      </c>
      <c r="I322" s="4"/>
    </row>
    <row r="323" spans="1:9" ht="15.75" customHeight="1">
      <c r="A323" s="11" t="s">
        <v>43</v>
      </c>
      <c r="B323" s="12" t="s">
        <v>36</v>
      </c>
      <c r="C323" s="12" t="s">
        <v>227</v>
      </c>
      <c r="D323" s="12" t="s">
        <v>231</v>
      </c>
      <c r="E323" s="12" t="s">
        <v>26</v>
      </c>
      <c r="F323" s="14">
        <v>30</v>
      </c>
      <c r="G323" s="14">
        <v>30</v>
      </c>
      <c r="H323" s="15">
        <v>30</v>
      </c>
      <c r="I323" s="4">
        <v>1</v>
      </c>
    </row>
    <row r="324" spans="1:9" s="18" customFormat="1">
      <c r="A324" s="133" t="s">
        <v>232</v>
      </c>
      <c r="B324" s="104" t="s">
        <v>36</v>
      </c>
      <c r="C324" s="104" t="s">
        <v>233</v>
      </c>
      <c r="D324" s="104"/>
      <c r="E324" s="104"/>
      <c r="F324" s="62">
        <f>F325</f>
        <v>24</v>
      </c>
      <c r="G324" s="62">
        <f>G325</f>
        <v>24</v>
      </c>
      <c r="H324" s="62">
        <f>H325</f>
        <v>24</v>
      </c>
      <c r="I324" s="17"/>
    </row>
    <row r="325" spans="1:9" ht="39.75" customHeight="1">
      <c r="A325" s="11" t="s">
        <v>920</v>
      </c>
      <c r="B325" s="12" t="s">
        <v>36</v>
      </c>
      <c r="C325" s="12" t="s">
        <v>233</v>
      </c>
      <c r="D325" s="12" t="s">
        <v>229</v>
      </c>
      <c r="E325" s="12"/>
      <c r="F325" s="14">
        <f t="shared" ref="F325:H326" si="63">F326</f>
        <v>24</v>
      </c>
      <c r="G325" s="14">
        <f t="shared" si="63"/>
        <v>24</v>
      </c>
      <c r="H325" s="14">
        <f t="shared" si="63"/>
        <v>24</v>
      </c>
      <c r="I325" s="4"/>
    </row>
    <row r="326" spans="1:9" ht="51">
      <c r="A326" s="11" t="s">
        <v>677</v>
      </c>
      <c r="B326" s="12" t="s">
        <v>36</v>
      </c>
      <c r="C326" s="12" t="s">
        <v>233</v>
      </c>
      <c r="D326" s="12" t="s">
        <v>234</v>
      </c>
      <c r="E326" s="12"/>
      <c r="F326" s="14">
        <f t="shared" si="63"/>
        <v>24</v>
      </c>
      <c r="G326" s="14">
        <f t="shared" si="63"/>
        <v>24</v>
      </c>
      <c r="H326" s="15">
        <f t="shared" si="63"/>
        <v>24</v>
      </c>
      <c r="I326" s="4"/>
    </row>
    <row r="327" spans="1:9">
      <c r="A327" s="11" t="s">
        <v>248</v>
      </c>
      <c r="B327" s="12" t="s">
        <v>36</v>
      </c>
      <c r="C327" s="12" t="s">
        <v>233</v>
      </c>
      <c r="D327" s="12" t="s">
        <v>234</v>
      </c>
      <c r="E327" s="12" t="s">
        <v>64</v>
      </c>
      <c r="F327" s="14">
        <v>24</v>
      </c>
      <c r="G327" s="14">
        <v>24</v>
      </c>
      <c r="H327" s="15">
        <v>24</v>
      </c>
      <c r="I327" s="4">
        <v>1</v>
      </c>
    </row>
    <row r="328" spans="1:9">
      <c r="A328" s="133" t="s">
        <v>235</v>
      </c>
      <c r="B328" s="104" t="s">
        <v>36</v>
      </c>
      <c r="C328" s="104" t="s">
        <v>236</v>
      </c>
      <c r="D328" s="104"/>
      <c r="E328" s="104"/>
      <c r="F328" s="60">
        <f>F329</f>
        <v>3520.7999999999997</v>
      </c>
      <c r="G328" s="60">
        <f>G329</f>
        <v>3494.1</v>
      </c>
      <c r="H328" s="60">
        <f>H329</f>
        <v>3494.1</v>
      </c>
      <c r="I328" s="4"/>
    </row>
    <row r="329" spans="1:9" s="18" customFormat="1">
      <c r="A329" s="11" t="s">
        <v>90</v>
      </c>
      <c r="B329" s="12" t="s">
        <v>36</v>
      </c>
      <c r="C329" s="12" t="s">
        <v>236</v>
      </c>
      <c r="D329" s="12" t="s">
        <v>30</v>
      </c>
      <c r="E329" s="12"/>
      <c r="F329" s="13">
        <f>F330+F335+F333</f>
        <v>3520.7999999999997</v>
      </c>
      <c r="G329" s="13">
        <f t="shared" ref="G329:H329" si="64">G330+G335+G333</f>
        <v>3494.1</v>
      </c>
      <c r="H329" s="13">
        <f t="shared" si="64"/>
        <v>3494.1</v>
      </c>
      <c r="I329" s="4"/>
    </row>
    <row r="330" spans="1:9" s="18" customFormat="1">
      <c r="A330" s="11" t="s">
        <v>744</v>
      </c>
      <c r="B330" s="12" t="s">
        <v>36</v>
      </c>
      <c r="C330" s="12" t="s">
        <v>236</v>
      </c>
      <c r="D330" s="12" t="s">
        <v>666</v>
      </c>
      <c r="E330" s="12"/>
      <c r="F330" s="13">
        <f>F331+F332</f>
        <v>3518.7999999999997</v>
      </c>
      <c r="G330" s="13">
        <f t="shared" ref="G330:H330" si="65">G331+G332</f>
        <v>3493.1</v>
      </c>
      <c r="H330" s="13">
        <f t="shared" si="65"/>
        <v>3493.1</v>
      </c>
      <c r="I330" s="4"/>
    </row>
    <row r="331" spans="1:9" ht="38.25" customHeight="1">
      <c r="A331" s="11" t="s">
        <v>23</v>
      </c>
      <c r="B331" s="12" t="s">
        <v>36</v>
      </c>
      <c r="C331" s="12" t="s">
        <v>236</v>
      </c>
      <c r="D331" s="12" t="s">
        <v>666</v>
      </c>
      <c r="E331" s="12" t="s">
        <v>24</v>
      </c>
      <c r="F331" s="13">
        <v>3453.1</v>
      </c>
      <c r="G331" s="13">
        <v>3453.1</v>
      </c>
      <c r="H331" s="13">
        <v>3453.1</v>
      </c>
      <c r="I331" s="4">
        <v>1</v>
      </c>
    </row>
    <row r="332" spans="1:9" ht="12.75" customHeight="1">
      <c r="A332" s="11" t="s">
        <v>43</v>
      </c>
      <c r="B332" s="12" t="s">
        <v>36</v>
      </c>
      <c r="C332" s="12" t="s">
        <v>236</v>
      </c>
      <c r="D332" s="12" t="s">
        <v>666</v>
      </c>
      <c r="E332" s="12" t="s">
        <v>26</v>
      </c>
      <c r="F332" s="13">
        <v>65.7</v>
      </c>
      <c r="G332" s="13">
        <v>40</v>
      </c>
      <c r="H332" s="16">
        <v>40</v>
      </c>
      <c r="I332" s="4">
        <v>1</v>
      </c>
    </row>
    <row r="333" spans="1:9" ht="12.75" customHeight="1">
      <c r="A333" s="11"/>
      <c r="B333" s="12" t="s">
        <v>36</v>
      </c>
      <c r="C333" s="12" t="s">
        <v>236</v>
      </c>
      <c r="D333" s="12" t="s">
        <v>824</v>
      </c>
      <c r="E333" s="12"/>
      <c r="F333" s="13">
        <f>F334</f>
        <v>0</v>
      </c>
      <c r="G333" s="13">
        <f t="shared" ref="G333:H333" si="66">G334</f>
        <v>0</v>
      </c>
      <c r="H333" s="13">
        <f t="shared" si="66"/>
        <v>0</v>
      </c>
      <c r="I333" s="4"/>
    </row>
    <row r="334" spans="1:9" ht="12.75" customHeight="1">
      <c r="A334" s="11"/>
      <c r="B334" s="12" t="s">
        <v>36</v>
      </c>
      <c r="C334" s="12" t="s">
        <v>236</v>
      </c>
      <c r="D334" s="12" t="s">
        <v>824</v>
      </c>
      <c r="E334" s="12" t="s">
        <v>26</v>
      </c>
      <c r="F334" s="13">
        <v>0</v>
      </c>
      <c r="G334" s="13">
        <v>0</v>
      </c>
      <c r="H334" s="16">
        <v>0</v>
      </c>
      <c r="I334" s="4">
        <v>1</v>
      </c>
    </row>
    <row r="335" spans="1:9">
      <c r="A335" s="11" t="s">
        <v>31</v>
      </c>
      <c r="B335" s="12" t="s">
        <v>36</v>
      </c>
      <c r="C335" s="12" t="s">
        <v>236</v>
      </c>
      <c r="D335" s="12" t="s">
        <v>32</v>
      </c>
      <c r="E335" s="12"/>
      <c r="F335" s="13">
        <f>F336</f>
        <v>2</v>
      </c>
      <c r="G335" s="13">
        <f>G336</f>
        <v>1</v>
      </c>
      <c r="H335" s="16">
        <f>H336</f>
        <v>1</v>
      </c>
      <c r="I335" s="4"/>
    </row>
    <row r="336" spans="1:9">
      <c r="A336" s="11" t="s">
        <v>33</v>
      </c>
      <c r="B336" s="12" t="s">
        <v>36</v>
      </c>
      <c r="C336" s="12" t="s">
        <v>236</v>
      </c>
      <c r="D336" s="12" t="s">
        <v>32</v>
      </c>
      <c r="E336" s="12" t="s">
        <v>34</v>
      </c>
      <c r="F336" s="13">
        <v>2</v>
      </c>
      <c r="G336" s="13">
        <v>1</v>
      </c>
      <c r="H336" s="16">
        <v>1</v>
      </c>
      <c r="I336" s="4">
        <v>1</v>
      </c>
    </row>
    <row r="337" spans="1:9">
      <c r="A337" s="134" t="s">
        <v>317</v>
      </c>
      <c r="B337" s="135" t="s">
        <v>36</v>
      </c>
      <c r="C337" s="135" t="s">
        <v>318</v>
      </c>
      <c r="D337" s="137"/>
      <c r="E337" s="137"/>
      <c r="F337" s="136">
        <f>F338</f>
        <v>600</v>
      </c>
      <c r="G337" s="136">
        <f t="shared" ref="G337:H345" si="67">G338</f>
        <v>1400</v>
      </c>
      <c r="H337" s="136">
        <f t="shared" si="67"/>
        <v>1</v>
      </c>
      <c r="I337" s="4"/>
    </row>
    <row r="338" spans="1:9">
      <c r="A338" s="133" t="s">
        <v>319</v>
      </c>
      <c r="B338" s="104" t="s">
        <v>36</v>
      </c>
      <c r="C338" s="104" t="s">
        <v>320</v>
      </c>
      <c r="D338" s="105"/>
      <c r="E338" s="105"/>
      <c r="F338" s="60">
        <f>F339+F345</f>
        <v>600</v>
      </c>
      <c r="G338" s="60">
        <f t="shared" ref="G338:H338" si="68">G339+G345</f>
        <v>1400</v>
      </c>
      <c r="H338" s="60">
        <f t="shared" si="68"/>
        <v>1</v>
      </c>
      <c r="I338" s="4"/>
    </row>
    <row r="339" spans="1:9" ht="42" customHeight="1">
      <c r="A339" s="11" t="s">
        <v>900</v>
      </c>
      <c r="B339" s="12" t="s">
        <v>36</v>
      </c>
      <c r="C339" s="12" t="s">
        <v>320</v>
      </c>
      <c r="D339" s="12" t="s">
        <v>896</v>
      </c>
      <c r="E339" s="12"/>
      <c r="F339" s="13">
        <f>F340</f>
        <v>600</v>
      </c>
      <c r="G339" s="13">
        <f t="shared" ref="G339" si="69">G340</f>
        <v>1400</v>
      </c>
      <c r="H339" s="13">
        <f t="shared" ref="H339" si="70">H340</f>
        <v>1</v>
      </c>
      <c r="I339" s="4"/>
    </row>
    <row r="340" spans="1:9" ht="15.75" customHeight="1">
      <c r="A340" s="11" t="s">
        <v>82</v>
      </c>
      <c r="B340" s="12" t="s">
        <v>36</v>
      </c>
      <c r="C340" s="12" t="s">
        <v>320</v>
      </c>
      <c r="D340" s="12" t="s">
        <v>897</v>
      </c>
      <c r="E340" s="12"/>
      <c r="F340" s="13">
        <f>F341+F343</f>
        <v>600</v>
      </c>
      <c r="G340" s="13">
        <f t="shared" ref="G340" si="71">G341+G343</f>
        <v>1400</v>
      </c>
      <c r="H340" s="13">
        <f t="shared" ref="H340" si="72">H341+H343</f>
        <v>1</v>
      </c>
      <c r="I340" s="4"/>
    </row>
    <row r="341" spans="1:9" ht="27" customHeight="1">
      <c r="A341" s="11" t="s">
        <v>901</v>
      </c>
      <c r="B341" s="12" t="s">
        <v>36</v>
      </c>
      <c r="C341" s="12" t="s">
        <v>320</v>
      </c>
      <c r="D341" s="12" t="s">
        <v>898</v>
      </c>
      <c r="E341" s="12"/>
      <c r="F341" s="13">
        <f>F342</f>
        <v>600</v>
      </c>
      <c r="G341" s="13">
        <f t="shared" ref="G341" si="73">G342</f>
        <v>0</v>
      </c>
      <c r="H341" s="13">
        <f t="shared" ref="H341" si="74">H342</f>
        <v>0</v>
      </c>
      <c r="I341" s="4"/>
    </row>
    <row r="342" spans="1:9" ht="15.75" customHeight="1">
      <c r="A342" s="11" t="s">
        <v>43</v>
      </c>
      <c r="B342" s="12" t="s">
        <v>36</v>
      </c>
      <c r="C342" s="12" t="s">
        <v>320</v>
      </c>
      <c r="D342" s="12" t="s">
        <v>898</v>
      </c>
      <c r="E342" s="12" t="s">
        <v>26</v>
      </c>
      <c r="F342" s="13">
        <v>600</v>
      </c>
      <c r="G342" s="13">
        <v>0</v>
      </c>
      <c r="H342" s="13">
        <v>0</v>
      </c>
      <c r="I342" s="4">
        <v>1</v>
      </c>
    </row>
    <row r="343" spans="1:9" ht="26.25" customHeight="1">
      <c r="A343" s="11" t="s">
        <v>902</v>
      </c>
      <c r="B343" s="12" t="s">
        <v>36</v>
      </c>
      <c r="C343" s="12" t="s">
        <v>320</v>
      </c>
      <c r="D343" s="12" t="s">
        <v>899</v>
      </c>
      <c r="E343" s="12"/>
      <c r="F343" s="13">
        <f>F344</f>
        <v>0</v>
      </c>
      <c r="G343" s="13">
        <f t="shared" ref="G343:H343" si="75">G344</f>
        <v>1400</v>
      </c>
      <c r="H343" s="13">
        <f t="shared" si="75"/>
        <v>1</v>
      </c>
      <c r="I343" s="4"/>
    </row>
    <row r="344" spans="1:9" ht="15.75" customHeight="1">
      <c r="A344" s="11" t="s">
        <v>43</v>
      </c>
      <c r="B344" s="12" t="s">
        <v>36</v>
      </c>
      <c r="C344" s="12" t="s">
        <v>320</v>
      </c>
      <c r="D344" s="12" t="s">
        <v>899</v>
      </c>
      <c r="E344" s="12" t="s">
        <v>26</v>
      </c>
      <c r="F344" s="13">
        <v>0</v>
      </c>
      <c r="G344" s="13">
        <v>1400</v>
      </c>
      <c r="H344" s="13">
        <v>1</v>
      </c>
      <c r="I344" s="4">
        <v>1</v>
      </c>
    </row>
    <row r="345" spans="1:9">
      <c r="A345" s="11" t="s">
        <v>241</v>
      </c>
      <c r="B345" s="12" t="s">
        <v>36</v>
      </c>
      <c r="C345" s="12" t="s">
        <v>320</v>
      </c>
      <c r="D345" s="12" t="s">
        <v>30</v>
      </c>
      <c r="E345" s="12"/>
      <c r="F345" s="13">
        <f>F346</f>
        <v>0</v>
      </c>
      <c r="G345" s="13">
        <f t="shared" si="67"/>
        <v>0</v>
      </c>
      <c r="H345" s="13">
        <f t="shared" si="67"/>
        <v>0</v>
      </c>
      <c r="I345" s="4"/>
    </row>
    <row r="346" spans="1:9">
      <c r="A346" s="76" t="s">
        <v>804</v>
      </c>
      <c r="B346" s="12" t="s">
        <v>36</v>
      </c>
      <c r="C346" s="12" t="s">
        <v>320</v>
      </c>
      <c r="D346" s="12" t="s">
        <v>805</v>
      </c>
      <c r="E346" s="12"/>
      <c r="F346" s="13">
        <f>F347+F348+F349</f>
        <v>0</v>
      </c>
      <c r="G346" s="13">
        <f t="shared" ref="G346:H346" si="76">G347+G348+G349</f>
        <v>0</v>
      </c>
      <c r="H346" s="13">
        <f t="shared" si="76"/>
        <v>0</v>
      </c>
      <c r="I346" s="4"/>
    </row>
    <row r="347" spans="1:9">
      <c r="A347" s="100" t="s">
        <v>768</v>
      </c>
      <c r="B347" s="101" t="s">
        <v>36</v>
      </c>
      <c r="C347" s="101" t="s">
        <v>320</v>
      </c>
      <c r="D347" s="101" t="s">
        <v>805</v>
      </c>
      <c r="E347" s="101" t="s">
        <v>211</v>
      </c>
      <c r="F347" s="102">
        <v>0</v>
      </c>
      <c r="G347" s="102">
        <v>0</v>
      </c>
      <c r="H347" s="109">
        <v>0</v>
      </c>
      <c r="I347" s="103">
        <v>2</v>
      </c>
    </row>
    <row r="348" spans="1:9">
      <c r="A348" s="11" t="s">
        <v>767</v>
      </c>
      <c r="B348" s="12" t="s">
        <v>36</v>
      </c>
      <c r="C348" s="12" t="s">
        <v>320</v>
      </c>
      <c r="D348" s="12" t="s">
        <v>805</v>
      </c>
      <c r="E348" s="12" t="s">
        <v>211</v>
      </c>
      <c r="F348" s="13">
        <v>0</v>
      </c>
      <c r="G348" s="13">
        <v>0</v>
      </c>
      <c r="H348" s="16">
        <v>0</v>
      </c>
      <c r="I348" s="4">
        <v>1</v>
      </c>
    </row>
    <row r="349" spans="1:9">
      <c r="A349" s="100" t="s">
        <v>771</v>
      </c>
      <c r="B349" s="101" t="s">
        <v>36</v>
      </c>
      <c r="C349" s="101" t="s">
        <v>320</v>
      </c>
      <c r="D349" s="101" t="s">
        <v>805</v>
      </c>
      <c r="E349" s="101" t="s">
        <v>211</v>
      </c>
      <c r="F349" s="102">
        <v>0</v>
      </c>
      <c r="G349" s="102">
        <v>0</v>
      </c>
      <c r="H349" s="109">
        <v>0</v>
      </c>
      <c r="I349" s="103">
        <v>2</v>
      </c>
    </row>
    <row r="350" spans="1:9">
      <c r="A350" s="134" t="s">
        <v>237</v>
      </c>
      <c r="B350" s="135" t="s">
        <v>36</v>
      </c>
      <c r="C350" s="135" t="s">
        <v>238</v>
      </c>
      <c r="D350" s="135" t="s">
        <v>14</v>
      </c>
      <c r="E350" s="135" t="s">
        <v>14</v>
      </c>
      <c r="F350" s="136">
        <f>F351+F355+F366+F362</f>
        <v>7855</v>
      </c>
      <c r="G350" s="136">
        <f t="shared" ref="G350:H350" si="77">G351+G355+G366+G362</f>
        <v>9707.7000000000007</v>
      </c>
      <c r="H350" s="136">
        <f t="shared" si="77"/>
        <v>6639.1</v>
      </c>
      <c r="I350" s="4"/>
    </row>
    <row r="351" spans="1:9">
      <c r="A351" s="133" t="s">
        <v>239</v>
      </c>
      <c r="B351" s="104" t="s">
        <v>36</v>
      </c>
      <c r="C351" s="104" t="s">
        <v>240</v>
      </c>
      <c r="D351" s="104"/>
      <c r="E351" s="104" t="s">
        <v>14</v>
      </c>
      <c r="F351" s="60">
        <f>F352</f>
        <v>800</v>
      </c>
      <c r="G351" s="60">
        <f t="shared" ref="G351:H353" si="78">G352</f>
        <v>800</v>
      </c>
      <c r="H351" s="61">
        <f t="shared" si="78"/>
        <v>800</v>
      </c>
      <c r="I351" s="4"/>
    </row>
    <row r="352" spans="1:9">
      <c r="A352" s="11" t="s">
        <v>241</v>
      </c>
      <c r="B352" s="12" t="s">
        <v>36</v>
      </c>
      <c r="C352" s="12" t="s">
        <v>240</v>
      </c>
      <c r="D352" s="12" t="s">
        <v>30</v>
      </c>
      <c r="E352" s="12"/>
      <c r="F352" s="13">
        <f>F353</f>
        <v>800</v>
      </c>
      <c r="G352" s="13">
        <f t="shared" si="78"/>
        <v>800</v>
      </c>
      <c r="H352" s="16">
        <f t="shared" si="78"/>
        <v>800</v>
      </c>
      <c r="I352" s="4"/>
    </row>
    <row r="353" spans="1:9">
      <c r="A353" s="11" t="s">
        <v>242</v>
      </c>
      <c r="B353" s="12" t="s">
        <v>36</v>
      </c>
      <c r="C353" s="12" t="s">
        <v>240</v>
      </c>
      <c r="D353" s="12" t="s">
        <v>243</v>
      </c>
      <c r="E353" s="12"/>
      <c r="F353" s="13">
        <f>F354</f>
        <v>800</v>
      </c>
      <c r="G353" s="13">
        <f t="shared" si="78"/>
        <v>800</v>
      </c>
      <c r="H353" s="16">
        <f t="shared" si="78"/>
        <v>800</v>
      </c>
      <c r="I353" s="4"/>
    </row>
    <row r="354" spans="1:9">
      <c r="A354" s="11" t="s">
        <v>63</v>
      </c>
      <c r="B354" s="12" t="s">
        <v>36</v>
      </c>
      <c r="C354" s="12" t="s">
        <v>240</v>
      </c>
      <c r="D354" s="12" t="s">
        <v>243</v>
      </c>
      <c r="E354" s="12" t="s">
        <v>64</v>
      </c>
      <c r="F354" s="13">
        <v>800</v>
      </c>
      <c r="G354" s="13">
        <v>800</v>
      </c>
      <c r="H354" s="16">
        <v>800</v>
      </c>
      <c r="I354" s="4">
        <v>1</v>
      </c>
    </row>
    <row r="355" spans="1:9">
      <c r="A355" s="133" t="s">
        <v>244</v>
      </c>
      <c r="B355" s="104" t="s">
        <v>36</v>
      </c>
      <c r="C355" s="104" t="s">
        <v>245</v>
      </c>
      <c r="D355" s="104"/>
      <c r="E355" s="104"/>
      <c r="F355" s="60">
        <f t="shared" ref="F355:H355" si="79">F356</f>
        <v>5590.9</v>
      </c>
      <c r="G355" s="60">
        <f t="shared" si="79"/>
        <v>7423.6</v>
      </c>
      <c r="H355" s="61">
        <f t="shared" si="79"/>
        <v>4444</v>
      </c>
      <c r="I355" s="4"/>
    </row>
    <row r="356" spans="1:9">
      <c r="A356" s="11" t="s">
        <v>90</v>
      </c>
      <c r="B356" s="12" t="s">
        <v>36</v>
      </c>
      <c r="C356" s="12" t="s">
        <v>245</v>
      </c>
      <c r="D356" s="12" t="s">
        <v>30</v>
      </c>
      <c r="E356" s="12"/>
      <c r="F356" s="13">
        <f>F357+F360</f>
        <v>5590.9</v>
      </c>
      <c r="G356" s="13">
        <f>G357+G360</f>
        <v>7423.6</v>
      </c>
      <c r="H356" s="13">
        <f>H357+H360</f>
        <v>4444</v>
      </c>
      <c r="I356" s="4"/>
    </row>
    <row r="357" spans="1:9" ht="12.75" customHeight="1">
      <c r="A357" s="100" t="s">
        <v>246</v>
      </c>
      <c r="B357" s="12" t="s">
        <v>36</v>
      </c>
      <c r="C357" s="12" t="s">
        <v>245</v>
      </c>
      <c r="D357" s="12" t="s">
        <v>247</v>
      </c>
      <c r="E357" s="12"/>
      <c r="F357" s="13">
        <f>F359+F358</f>
        <v>5590.9</v>
      </c>
      <c r="G357" s="13">
        <f>G359+G358</f>
        <v>7423.6</v>
      </c>
      <c r="H357" s="16">
        <f>H359+H358</f>
        <v>4444</v>
      </c>
      <c r="I357" s="4"/>
    </row>
    <row r="358" spans="1:9" ht="15.75" customHeight="1">
      <c r="A358" s="100" t="s">
        <v>43</v>
      </c>
      <c r="B358" s="101" t="s">
        <v>36</v>
      </c>
      <c r="C358" s="101" t="s">
        <v>245</v>
      </c>
      <c r="D358" s="101" t="s">
        <v>247</v>
      </c>
      <c r="E358" s="101" t="s">
        <v>26</v>
      </c>
      <c r="F358" s="102">
        <v>55.5</v>
      </c>
      <c r="G358" s="102">
        <v>73.599999999999994</v>
      </c>
      <c r="H358" s="109">
        <v>44</v>
      </c>
      <c r="I358" s="103">
        <v>2</v>
      </c>
    </row>
    <row r="359" spans="1:9">
      <c r="A359" s="100" t="s">
        <v>248</v>
      </c>
      <c r="B359" s="101" t="s">
        <v>36</v>
      </c>
      <c r="C359" s="101" t="s">
        <v>245</v>
      </c>
      <c r="D359" s="101" t="s">
        <v>247</v>
      </c>
      <c r="E359" s="101" t="s">
        <v>64</v>
      </c>
      <c r="F359" s="102">
        <v>5535.4</v>
      </c>
      <c r="G359" s="102">
        <v>7350</v>
      </c>
      <c r="H359" s="109">
        <v>4400</v>
      </c>
      <c r="I359" s="103">
        <v>2</v>
      </c>
    </row>
    <row r="360" spans="1:9" ht="39.75" customHeight="1">
      <c r="A360" s="100" t="s">
        <v>806</v>
      </c>
      <c r="B360" s="12" t="s">
        <v>36</v>
      </c>
      <c r="C360" s="12" t="s">
        <v>245</v>
      </c>
      <c r="D360" s="12" t="s">
        <v>58</v>
      </c>
      <c r="E360" s="12"/>
      <c r="F360" s="13">
        <f>F361</f>
        <v>0</v>
      </c>
      <c r="G360" s="13">
        <f>G361</f>
        <v>0</v>
      </c>
      <c r="H360" s="16">
        <f>H361</f>
        <v>0</v>
      </c>
      <c r="I360" s="4"/>
    </row>
    <row r="361" spans="1:9">
      <c r="A361" s="95" t="s">
        <v>63</v>
      </c>
      <c r="B361" s="101" t="s">
        <v>36</v>
      </c>
      <c r="C361" s="101" t="s">
        <v>245</v>
      </c>
      <c r="D361" s="101" t="s">
        <v>58</v>
      </c>
      <c r="E361" s="101" t="s">
        <v>64</v>
      </c>
      <c r="F361" s="102">
        <v>0</v>
      </c>
      <c r="G361" s="102">
        <v>0</v>
      </c>
      <c r="H361" s="109">
        <v>0</v>
      </c>
      <c r="I361" s="103">
        <v>2</v>
      </c>
    </row>
    <row r="362" spans="1:9">
      <c r="A362" s="133" t="s">
        <v>249</v>
      </c>
      <c r="B362" s="104" t="s">
        <v>36</v>
      </c>
      <c r="C362" s="104" t="s">
        <v>250</v>
      </c>
      <c r="D362" s="104"/>
      <c r="E362" s="104"/>
      <c r="F362" s="64">
        <f t="shared" ref="F362:H364" si="80">F363</f>
        <v>692.1</v>
      </c>
      <c r="G362" s="64">
        <f t="shared" si="80"/>
        <v>692.1</v>
      </c>
      <c r="H362" s="65">
        <f t="shared" si="80"/>
        <v>692.1</v>
      </c>
      <c r="I362" s="4"/>
    </row>
    <row r="363" spans="1:9">
      <c r="A363" s="11" t="s">
        <v>90</v>
      </c>
      <c r="B363" s="12" t="s">
        <v>36</v>
      </c>
      <c r="C363" s="12" t="s">
        <v>250</v>
      </c>
      <c r="D363" s="12" t="s">
        <v>30</v>
      </c>
      <c r="E363" s="12"/>
      <c r="F363" s="13">
        <f t="shared" si="80"/>
        <v>692.1</v>
      </c>
      <c r="G363" s="13">
        <f t="shared" si="80"/>
        <v>692.1</v>
      </c>
      <c r="H363" s="16">
        <f t="shared" si="80"/>
        <v>692.1</v>
      </c>
      <c r="I363" s="4"/>
    </row>
    <row r="364" spans="1:9" ht="63.75">
      <c r="A364" s="116" t="s">
        <v>251</v>
      </c>
      <c r="B364" s="12" t="s">
        <v>36</v>
      </c>
      <c r="C364" s="12" t="s">
        <v>250</v>
      </c>
      <c r="D364" s="12" t="s">
        <v>788</v>
      </c>
      <c r="E364" s="12"/>
      <c r="F364" s="13">
        <f t="shared" si="80"/>
        <v>692.1</v>
      </c>
      <c r="G364" s="13">
        <f t="shared" si="80"/>
        <v>692.1</v>
      </c>
      <c r="H364" s="16">
        <f t="shared" si="80"/>
        <v>692.1</v>
      </c>
      <c r="I364" s="4"/>
    </row>
    <row r="365" spans="1:9">
      <c r="A365" s="119" t="s">
        <v>63</v>
      </c>
      <c r="B365" s="101" t="s">
        <v>36</v>
      </c>
      <c r="C365" s="101" t="s">
        <v>250</v>
      </c>
      <c r="D365" s="101" t="s">
        <v>788</v>
      </c>
      <c r="E365" s="101" t="s">
        <v>64</v>
      </c>
      <c r="F365" s="102">
        <v>692.1</v>
      </c>
      <c r="G365" s="102">
        <v>692.1</v>
      </c>
      <c r="H365" s="109">
        <v>692.1</v>
      </c>
      <c r="I365" s="103">
        <v>2</v>
      </c>
    </row>
    <row r="366" spans="1:9">
      <c r="A366" s="133" t="s">
        <v>252</v>
      </c>
      <c r="B366" s="104" t="s">
        <v>36</v>
      </c>
      <c r="C366" s="104" t="s">
        <v>253</v>
      </c>
      <c r="D366" s="105"/>
      <c r="E366" s="105"/>
      <c r="F366" s="60">
        <f t="shared" ref="F366:H367" si="81">F367</f>
        <v>772</v>
      </c>
      <c r="G366" s="60">
        <f t="shared" si="81"/>
        <v>792</v>
      </c>
      <c r="H366" s="60">
        <f t="shared" si="81"/>
        <v>703</v>
      </c>
      <c r="I366" s="4"/>
    </row>
    <row r="367" spans="1:9">
      <c r="A367" s="11" t="s">
        <v>90</v>
      </c>
      <c r="B367" s="12" t="s">
        <v>36</v>
      </c>
      <c r="C367" s="12" t="s">
        <v>253</v>
      </c>
      <c r="D367" s="12" t="s">
        <v>30</v>
      </c>
      <c r="E367" s="12"/>
      <c r="F367" s="13">
        <f t="shared" si="81"/>
        <v>772</v>
      </c>
      <c r="G367" s="13">
        <f t="shared" si="81"/>
        <v>792</v>
      </c>
      <c r="H367" s="13">
        <f t="shared" si="81"/>
        <v>703</v>
      </c>
      <c r="I367" s="4"/>
    </row>
    <row r="368" spans="1:9" ht="12.75" customHeight="1">
      <c r="A368" s="100" t="s">
        <v>246</v>
      </c>
      <c r="B368" s="12" t="s">
        <v>36</v>
      </c>
      <c r="C368" s="12" t="s">
        <v>253</v>
      </c>
      <c r="D368" s="12" t="s">
        <v>247</v>
      </c>
      <c r="E368" s="12"/>
      <c r="F368" s="13">
        <f>F369+F370</f>
        <v>772</v>
      </c>
      <c r="G368" s="13">
        <f>G369+G370</f>
        <v>792</v>
      </c>
      <c r="H368" s="13">
        <f>H369+H370</f>
        <v>703</v>
      </c>
      <c r="I368" s="4"/>
    </row>
    <row r="369" spans="1:9" ht="38.25" customHeight="1">
      <c r="A369" s="100" t="s">
        <v>23</v>
      </c>
      <c r="B369" s="101" t="s">
        <v>36</v>
      </c>
      <c r="C369" s="101" t="s">
        <v>253</v>
      </c>
      <c r="D369" s="101" t="s">
        <v>247</v>
      </c>
      <c r="E369" s="101" t="s">
        <v>24</v>
      </c>
      <c r="F369" s="114">
        <v>749</v>
      </c>
      <c r="G369" s="114">
        <v>749</v>
      </c>
      <c r="H369" s="115">
        <v>682</v>
      </c>
      <c r="I369" s="103">
        <v>2</v>
      </c>
    </row>
    <row r="370" spans="1:9" ht="15.75" customHeight="1">
      <c r="A370" s="100" t="s">
        <v>43</v>
      </c>
      <c r="B370" s="101" t="s">
        <v>36</v>
      </c>
      <c r="C370" s="101" t="s">
        <v>253</v>
      </c>
      <c r="D370" s="101" t="s">
        <v>247</v>
      </c>
      <c r="E370" s="101" t="s">
        <v>26</v>
      </c>
      <c r="F370" s="114">
        <v>23</v>
      </c>
      <c r="G370" s="114">
        <v>43</v>
      </c>
      <c r="H370" s="115">
        <v>21</v>
      </c>
      <c r="I370" s="103">
        <v>2</v>
      </c>
    </row>
    <row r="371" spans="1:9">
      <c r="A371" s="134" t="s">
        <v>254</v>
      </c>
      <c r="B371" s="135" t="s">
        <v>36</v>
      </c>
      <c r="C371" s="135" t="s">
        <v>255</v>
      </c>
      <c r="D371" s="137"/>
      <c r="E371" s="137"/>
      <c r="F371" s="138">
        <f>F372</f>
        <v>0</v>
      </c>
      <c r="G371" s="138">
        <f t="shared" ref="G371:H373" si="82">G372</f>
        <v>0</v>
      </c>
      <c r="H371" s="138">
        <f t="shared" si="82"/>
        <v>0</v>
      </c>
      <c r="I371" s="4"/>
    </row>
    <row r="372" spans="1:9">
      <c r="A372" s="133" t="s">
        <v>256</v>
      </c>
      <c r="B372" s="104" t="s">
        <v>36</v>
      </c>
      <c r="C372" s="104" t="s">
        <v>257</v>
      </c>
      <c r="D372" s="105"/>
      <c r="E372" s="105"/>
      <c r="F372" s="62">
        <f>F373</f>
        <v>0</v>
      </c>
      <c r="G372" s="62">
        <f t="shared" si="82"/>
        <v>0</v>
      </c>
      <c r="H372" s="62">
        <f t="shared" si="82"/>
        <v>0</v>
      </c>
      <c r="I372" s="4"/>
    </row>
    <row r="373" spans="1:9">
      <c r="A373" s="11" t="s">
        <v>241</v>
      </c>
      <c r="B373" s="12" t="s">
        <v>36</v>
      </c>
      <c r="C373" s="12" t="s">
        <v>257</v>
      </c>
      <c r="D373" s="12" t="s">
        <v>30</v>
      </c>
      <c r="E373" s="12"/>
      <c r="F373" s="14">
        <f>F374</f>
        <v>0</v>
      </c>
      <c r="G373" s="14">
        <f t="shared" si="82"/>
        <v>0</v>
      </c>
      <c r="H373" s="14">
        <f t="shared" si="82"/>
        <v>0</v>
      </c>
      <c r="I373" s="4"/>
    </row>
    <row r="374" spans="1:9" ht="25.5">
      <c r="A374" s="76" t="s">
        <v>807</v>
      </c>
      <c r="B374" s="12" t="s">
        <v>36</v>
      </c>
      <c r="C374" s="12" t="s">
        <v>257</v>
      </c>
      <c r="D374" s="12" t="s">
        <v>808</v>
      </c>
      <c r="E374" s="12"/>
      <c r="F374" s="14">
        <f>F375+F376+F377</f>
        <v>0</v>
      </c>
      <c r="G374" s="14">
        <f t="shared" ref="G374:H374" si="83">G375+G376+G377</f>
        <v>0</v>
      </c>
      <c r="H374" s="14">
        <f t="shared" si="83"/>
        <v>0</v>
      </c>
      <c r="I374" s="4"/>
    </row>
    <row r="375" spans="1:9">
      <c r="A375" s="100" t="s">
        <v>768</v>
      </c>
      <c r="B375" s="101" t="s">
        <v>36</v>
      </c>
      <c r="C375" s="101" t="s">
        <v>257</v>
      </c>
      <c r="D375" s="101" t="s">
        <v>808</v>
      </c>
      <c r="E375" s="101" t="s">
        <v>211</v>
      </c>
      <c r="F375" s="114">
        <v>0</v>
      </c>
      <c r="G375" s="114">
        <v>0</v>
      </c>
      <c r="H375" s="115">
        <v>0</v>
      </c>
      <c r="I375" s="103">
        <v>2</v>
      </c>
    </row>
    <row r="376" spans="1:9">
      <c r="A376" s="11" t="s">
        <v>767</v>
      </c>
      <c r="B376" s="12" t="s">
        <v>36</v>
      </c>
      <c r="C376" s="12" t="s">
        <v>257</v>
      </c>
      <c r="D376" s="12" t="s">
        <v>808</v>
      </c>
      <c r="E376" s="12" t="s">
        <v>211</v>
      </c>
      <c r="F376" s="14">
        <v>0</v>
      </c>
      <c r="G376" s="14">
        <v>0</v>
      </c>
      <c r="H376" s="15">
        <v>0</v>
      </c>
      <c r="I376" s="4">
        <v>1</v>
      </c>
    </row>
    <row r="377" spans="1:9">
      <c r="A377" s="100" t="s">
        <v>771</v>
      </c>
      <c r="B377" s="101" t="s">
        <v>36</v>
      </c>
      <c r="C377" s="101" t="s">
        <v>257</v>
      </c>
      <c r="D377" s="101" t="s">
        <v>808</v>
      </c>
      <c r="E377" s="101" t="s">
        <v>211</v>
      </c>
      <c r="F377" s="114">
        <v>0</v>
      </c>
      <c r="G377" s="114">
        <v>0</v>
      </c>
      <c r="H377" s="115">
        <v>0</v>
      </c>
      <c r="I377" s="103">
        <v>2</v>
      </c>
    </row>
    <row r="378" spans="1:9">
      <c r="A378" s="134" t="s">
        <v>258</v>
      </c>
      <c r="B378" s="135" t="s">
        <v>36</v>
      </c>
      <c r="C378" s="135" t="s">
        <v>259</v>
      </c>
      <c r="D378" s="135"/>
      <c r="E378" s="135"/>
      <c r="F378" s="136">
        <f>F379+F388</f>
        <v>1745.3</v>
      </c>
      <c r="G378" s="136">
        <f>G379+G388</f>
        <v>1745.3</v>
      </c>
      <c r="H378" s="136">
        <f>H379+H388</f>
        <v>1745.3</v>
      </c>
      <c r="I378" s="4"/>
    </row>
    <row r="379" spans="1:9">
      <c r="A379" s="133" t="s">
        <v>260</v>
      </c>
      <c r="B379" s="104" t="s">
        <v>36</v>
      </c>
      <c r="C379" s="104" t="s">
        <v>261</v>
      </c>
      <c r="D379" s="104"/>
      <c r="E379" s="104"/>
      <c r="F379" s="60">
        <f>F380</f>
        <v>1745.3</v>
      </c>
      <c r="G379" s="60">
        <f>G380</f>
        <v>1745.3</v>
      </c>
      <c r="H379" s="61">
        <f>H380</f>
        <v>1745.3</v>
      </c>
      <c r="I379" s="4"/>
    </row>
    <row r="380" spans="1:9">
      <c r="A380" s="22" t="s">
        <v>241</v>
      </c>
      <c r="B380" s="12" t="s">
        <v>36</v>
      </c>
      <c r="C380" s="12" t="s">
        <v>261</v>
      </c>
      <c r="D380" s="12" t="s">
        <v>30</v>
      </c>
      <c r="E380" s="12"/>
      <c r="F380" s="13">
        <f>F381+F386</f>
        <v>1745.3</v>
      </c>
      <c r="G380" s="13">
        <f>G381+G386</f>
        <v>1745.3</v>
      </c>
      <c r="H380" s="13">
        <f>H381+H386</f>
        <v>1745.3</v>
      </c>
      <c r="I380" s="4"/>
    </row>
    <row r="381" spans="1:9">
      <c r="A381" s="11" t="s">
        <v>262</v>
      </c>
      <c r="B381" s="12" t="s">
        <v>36</v>
      </c>
      <c r="C381" s="12" t="s">
        <v>261</v>
      </c>
      <c r="D381" s="12" t="s">
        <v>263</v>
      </c>
      <c r="E381" s="12"/>
      <c r="F381" s="13">
        <f>F382+F384</f>
        <v>750</v>
      </c>
      <c r="G381" s="13">
        <f>G382+G384</f>
        <v>750</v>
      </c>
      <c r="H381" s="13">
        <f>H382+H384</f>
        <v>750</v>
      </c>
      <c r="I381" s="4"/>
    </row>
    <row r="382" spans="1:9" ht="27.75" customHeight="1">
      <c r="A382" s="11" t="s">
        <v>667</v>
      </c>
      <c r="B382" s="12" t="s">
        <v>36</v>
      </c>
      <c r="C382" s="12" t="s">
        <v>261</v>
      </c>
      <c r="D382" s="12" t="s">
        <v>264</v>
      </c>
      <c r="E382" s="12"/>
      <c r="F382" s="13">
        <f>F383</f>
        <v>0</v>
      </c>
      <c r="G382" s="13">
        <f>G383</f>
        <v>0</v>
      </c>
      <c r="H382" s="13">
        <f>H383</f>
        <v>0</v>
      </c>
      <c r="I382" s="4"/>
    </row>
    <row r="383" spans="1:9" ht="25.5">
      <c r="A383" s="11" t="s">
        <v>71</v>
      </c>
      <c r="B383" s="12" t="s">
        <v>36</v>
      </c>
      <c r="C383" s="12" t="s">
        <v>261</v>
      </c>
      <c r="D383" s="12" t="s">
        <v>264</v>
      </c>
      <c r="E383" s="12" t="s">
        <v>72</v>
      </c>
      <c r="F383" s="13">
        <v>0</v>
      </c>
      <c r="G383" s="13">
        <v>0</v>
      </c>
      <c r="H383" s="16">
        <v>0</v>
      </c>
      <c r="I383" s="4">
        <v>1</v>
      </c>
    </row>
    <row r="384" spans="1:9" ht="25.5">
      <c r="A384" s="11" t="s">
        <v>265</v>
      </c>
      <c r="B384" s="12" t="s">
        <v>36</v>
      </c>
      <c r="C384" s="12" t="s">
        <v>261</v>
      </c>
      <c r="D384" s="12" t="s">
        <v>266</v>
      </c>
      <c r="E384" s="12"/>
      <c r="F384" s="13">
        <f>F385</f>
        <v>750</v>
      </c>
      <c r="G384" s="13">
        <f>G385</f>
        <v>750</v>
      </c>
      <c r="H384" s="16">
        <f>H385</f>
        <v>750</v>
      </c>
      <c r="I384" s="4"/>
    </row>
    <row r="385" spans="1:9" ht="25.5">
      <c r="A385" s="11" t="s">
        <v>71</v>
      </c>
      <c r="B385" s="12" t="s">
        <v>36</v>
      </c>
      <c r="C385" s="12" t="s">
        <v>261</v>
      </c>
      <c r="D385" s="12" t="s">
        <v>266</v>
      </c>
      <c r="E385" s="12" t="s">
        <v>72</v>
      </c>
      <c r="F385" s="13">
        <v>750</v>
      </c>
      <c r="G385" s="13">
        <v>750</v>
      </c>
      <c r="H385" s="16">
        <v>750</v>
      </c>
      <c r="I385" s="4">
        <v>1</v>
      </c>
    </row>
    <row r="386" spans="1:9" ht="81" customHeight="1">
      <c r="A386" s="113" t="s">
        <v>267</v>
      </c>
      <c r="B386" s="12" t="s">
        <v>36</v>
      </c>
      <c r="C386" s="12" t="s">
        <v>261</v>
      </c>
      <c r="D386" s="12" t="s">
        <v>268</v>
      </c>
      <c r="E386" s="12"/>
      <c r="F386" s="13">
        <f>F387</f>
        <v>995.3</v>
      </c>
      <c r="G386" s="13">
        <f>G387</f>
        <v>995.3</v>
      </c>
      <c r="H386" s="16">
        <f>H387</f>
        <v>995.3</v>
      </c>
      <c r="I386" s="4"/>
    </row>
    <row r="387" spans="1:9" ht="25.5">
      <c r="A387" s="100" t="s">
        <v>71</v>
      </c>
      <c r="B387" s="101" t="s">
        <v>36</v>
      </c>
      <c r="C387" s="101" t="s">
        <v>261</v>
      </c>
      <c r="D387" s="101" t="s">
        <v>268</v>
      </c>
      <c r="E387" s="101" t="s">
        <v>72</v>
      </c>
      <c r="F387" s="102">
        <v>995.3</v>
      </c>
      <c r="G387" s="102">
        <v>995.3</v>
      </c>
      <c r="H387" s="109">
        <v>995.3</v>
      </c>
      <c r="I387" s="103">
        <v>2</v>
      </c>
    </row>
    <row r="388" spans="1:9">
      <c r="A388" s="142" t="s">
        <v>269</v>
      </c>
      <c r="B388" s="104" t="s">
        <v>36</v>
      </c>
      <c r="C388" s="104" t="s">
        <v>270</v>
      </c>
      <c r="D388" s="105"/>
      <c r="E388" s="105"/>
      <c r="F388" s="60">
        <f t="shared" ref="F388:H390" si="84">F389</f>
        <v>0</v>
      </c>
      <c r="G388" s="60">
        <f t="shared" si="84"/>
        <v>0</v>
      </c>
      <c r="H388" s="60">
        <f t="shared" si="84"/>
        <v>0</v>
      </c>
      <c r="I388" s="4"/>
    </row>
    <row r="389" spans="1:9">
      <c r="A389" s="11" t="s">
        <v>241</v>
      </c>
      <c r="B389" s="12" t="s">
        <v>36</v>
      </c>
      <c r="C389" s="12" t="s">
        <v>270</v>
      </c>
      <c r="D389" s="12" t="s">
        <v>30</v>
      </c>
      <c r="E389" s="8"/>
      <c r="F389" s="13">
        <f t="shared" si="84"/>
        <v>0</v>
      </c>
      <c r="G389" s="13">
        <f t="shared" si="84"/>
        <v>0</v>
      </c>
      <c r="H389" s="16">
        <f t="shared" si="84"/>
        <v>0</v>
      </c>
      <c r="I389" s="4"/>
    </row>
    <row r="390" spans="1:9">
      <c r="A390" s="11" t="s">
        <v>271</v>
      </c>
      <c r="B390" s="12" t="s">
        <v>36</v>
      </c>
      <c r="C390" s="12" t="s">
        <v>270</v>
      </c>
      <c r="D390" s="12" t="s">
        <v>272</v>
      </c>
      <c r="E390" s="12"/>
      <c r="F390" s="13">
        <f t="shared" si="84"/>
        <v>0</v>
      </c>
      <c r="G390" s="13">
        <f t="shared" si="84"/>
        <v>0</v>
      </c>
      <c r="H390" s="16">
        <f t="shared" si="84"/>
        <v>0</v>
      </c>
      <c r="I390" s="4"/>
    </row>
    <row r="391" spans="1:9" ht="15.75" customHeight="1">
      <c r="A391" s="11" t="s">
        <v>43</v>
      </c>
      <c r="B391" s="12" t="s">
        <v>36</v>
      </c>
      <c r="C391" s="12" t="s">
        <v>270</v>
      </c>
      <c r="D391" s="12" t="s">
        <v>272</v>
      </c>
      <c r="E391" s="12" t="s">
        <v>26</v>
      </c>
      <c r="F391" s="13">
        <v>0</v>
      </c>
      <c r="G391" s="13">
        <v>0</v>
      </c>
      <c r="H391" s="16">
        <v>0</v>
      </c>
      <c r="I391" s="4">
        <v>1</v>
      </c>
    </row>
    <row r="392" spans="1:9" ht="25.5">
      <c r="A392" s="139" t="s">
        <v>843</v>
      </c>
      <c r="B392" s="135" t="s">
        <v>36</v>
      </c>
      <c r="C392" s="135" t="s">
        <v>274</v>
      </c>
      <c r="D392" s="135"/>
      <c r="E392" s="135"/>
      <c r="F392" s="136">
        <f>F393</f>
        <v>1174</v>
      </c>
      <c r="G392" s="136">
        <f t="shared" ref="G392:H394" si="85">G393</f>
        <v>500</v>
      </c>
      <c r="H392" s="140">
        <f t="shared" si="85"/>
        <v>500</v>
      </c>
      <c r="I392" s="4"/>
    </row>
    <row r="393" spans="1:9">
      <c r="A393" s="141" t="s">
        <v>275</v>
      </c>
      <c r="B393" s="104" t="s">
        <v>36</v>
      </c>
      <c r="C393" s="104" t="s">
        <v>276</v>
      </c>
      <c r="D393" s="104"/>
      <c r="E393" s="104"/>
      <c r="F393" s="60">
        <f>F394</f>
        <v>1174</v>
      </c>
      <c r="G393" s="60">
        <f t="shared" si="85"/>
        <v>500</v>
      </c>
      <c r="H393" s="61">
        <f t="shared" si="85"/>
        <v>500</v>
      </c>
      <c r="I393" s="4"/>
    </row>
    <row r="394" spans="1:9">
      <c r="A394" s="11" t="s">
        <v>241</v>
      </c>
      <c r="B394" s="12" t="s">
        <v>36</v>
      </c>
      <c r="C394" s="12" t="s">
        <v>276</v>
      </c>
      <c r="D394" s="12" t="s">
        <v>30</v>
      </c>
      <c r="E394" s="12"/>
      <c r="F394" s="13">
        <f>F395</f>
        <v>1174</v>
      </c>
      <c r="G394" s="13">
        <f t="shared" si="85"/>
        <v>500</v>
      </c>
      <c r="H394" s="16">
        <f t="shared" si="85"/>
        <v>500</v>
      </c>
      <c r="I394" s="4"/>
    </row>
    <row r="395" spans="1:9">
      <c r="A395" s="11" t="s">
        <v>277</v>
      </c>
      <c r="B395" s="12" t="s">
        <v>36</v>
      </c>
      <c r="C395" s="12" t="s">
        <v>276</v>
      </c>
      <c r="D395" s="12" t="s">
        <v>278</v>
      </c>
      <c r="E395" s="12"/>
      <c r="F395" s="13">
        <f>F396</f>
        <v>1174</v>
      </c>
      <c r="G395" s="13">
        <f>G396</f>
        <v>500</v>
      </c>
      <c r="H395" s="16">
        <f>H396</f>
        <v>500</v>
      </c>
      <c r="I395" s="4"/>
    </row>
    <row r="396" spans="1:9">
      <c r="A396" s="11" t="s">
        <v>279</v>
      </c>
      <c r="B396" s="12" t="s">
        <v>36</v>
      </c>
      <c r="C396" s="12" t="s">
        <v>276</v>
      </c>
      <c r="D396" s="12" t="s">
        <v>278</v>
      </c>
      <c r="E396" s="12" t="s">
        <v>280</v>
      </c>
      <c r="F396" s="13">
        <v>1174</v>
      </c>
      <c r="G396" s="13">
        <v>500</v>
      </c>
      <c r="H396" s="16">
        <v>500</v>
      </c>
      <c r="I396" s="4">
        <v>1</v>
      </c>
    </row>
    <row r="397" spans="1:9" ht="47.25">
      <c r="A397" s="159" t="s">
        <v>281</v>
      </c>
      <c r="B397" s="148" t="s">
        <v>282</v>
      </c>
      <c r="C397" s="160"/>
      <c r="D397" s="160"/>
      <c r="E397" s="160"/>
      <c r="F397" s="161">
        <f>F398+F432+F473+F484</f>
        <v>29295.500000000004</v>
      </c>
      <c r="G397" s="161">
        <f>G398+G432+G473+G484</f>
        <v>31456</v>
      </c>
      <c r="H397" s="161">
        <f>H398+H432+H473+H484</f>
        <v>30135</v>
      </c>
      <c r="I397" s="4"/>
    </row>
    <row r="398" spans="1:9">
      <c r="A398" s="134" t="s">
        <v>222</v>
      </c>
      <c r="B398" s="135" t="s">
        <v>282</v>
      </c>
      <c r="C398" s="135" t="s">
        <v>223</v>
      </c>
      <c r="D398" s="135" t="s">
        <v>14</v>
      </c>
      <c r="E398" s="135" t="s">
        <v>14</v>
      </c>
      <c r="F398" s="136">
        <f>F399+F413</f>
        <v>5575.9</v>
      </c>
      <c r="G398" s="136">
        <f>G399+G413</f>
        <v>5290</v>
      </c>
      <c r="H398" s="136">
        <f>H399+H413</f>
        <v>5290</v>
      </c>
      <c r="I398" s="4"/>
    </row>
    <row r="399" spans="1:9">
      <c r="A399" s="133" t="s">
        <v>283</v>
      </c>
      <c r="B399" s="104" t="s">
        <v>282</v>
      </c>
      <c r="C399" s="104" t="s">
        <v>284</v>
      </c>
      <c r="D399" s="104"/>
      <c r="E399" s="104"/>
      <c r="F399" s="60">
        <f>F400+F408</f>
        <v>5309.5</v>
      </c>
      <c r="G399" s="60">
        <f>G400+G408</f>
        <v>5275</v>
      </c>
      <c r="H399" s="60">
        <f>H400+H408</f>
        <v>5275</v>
      </c>
      <c r="I399" s="4"/>
    </row>
    <row r="400" spans="1:9" s="18" customFormat="1" ht="38.25">
      <c r="A400" s="28" t="s">
        <v>921</v>
      </c>
      <c r="B400" s="12" t="s">
        <v>282</v>
      </c>
      <c r="C400" s="12" t="s">
        <v>284</v>
      </c>
      <c r="D400" s="12" t="s">
        <v>285</v>
      </c>
      <c r="E400" s="12" t="s">
        <v>14</v>
      </c>
      <c r="F400" s="13">
        <f>F401</f>
        <v>5309.5</v>
      </c>
      <c r="G400" s="13">
        <f>G401</f>
        <v>5275</v>
      </c>
      <c r="H400" s="13">
        <f>H401</f>
        <v>5275</v>
      </c>
      <c r="I400" s="17"/>
    </row>
    <row r="401" spans="1:9">
      <c r="A401" s="11" t="s">
        <v>286</v>
      </c>
      <c r="B401" s="12" t="s">
        <v>282</v>
      </c>
      <c r="C401" s="12" t="s">
        <v>284</v>
      </c>
      <c r="D401" s="12" t="s">
        <v>287</v>
      </c>
      <c r="E401" s="12"/>
      <c r="F401" s="13">
        <f>F402+F404+F406</f>
        <v>5309.5</v>
      </c>
      <c r="G401" s="13">
        <f>G402+G404+G406</f>
        <v>5275</v>
      </c>
      <c r="H401" s="13">
        <f>H402+H404+H406</f>
        <v>5275</v>
      </c>
      <c r="I401" s="4"/>
    </row>
    <row r="402" spans="1:9" ht="27" customHeight="1">
      <c r="A402" s="11" t="s">
        <v>288</v>
      </c>
      <c r="B402" s="12" t="s">
        <v>282</v>
      </c>
      <c r="C402" s="12" t="s">
        <v>284</v>
      </c>
      <c r="D402" s="12" t="s">
        <v>289</v>
      </c>
      <c r="E402" s="12"/>
      <c r="F402" s="13">
        <f>F403</f>
        <v>5045</v>
      </c>
      <c r="G402" s="13">
        <f>G403</f>
        <v>5045</v>
      </c>
      <c r="H402" s="16">
        <f>H403</f>
        <v>5045</v>
      </c>
      <c r="I402" s="4"/>
    </row>
    <row r="403" spans="1:9" ht="25.5">
      <c r="A403" s="11" t="s">
        <v>71</v>
      </c>
      <c r="B403" s="12" t="s">
        <v>282</v>
      </c>
      <c r="C403" s="12" t="s">
        <v>284</v>
      </c>
      <c r="D403" s="12" t="s">
        <v>289</v>
      </c>
      <c r="E403" s="12" t="s">
        <v>72</v>
      </c>
      <c r="F403" s="13">
        <v>5045</v>
      </c>
      <c r="G403" s="13">
        <v>5045</v>
      </c>
      <c r="H403" s="16">
        <v>5045</v>
      </c>
      <c r="I403" s="4">
        <v>1</v>
      </c>
    </row>
    <row r="404" spans="1:9" ht="25.5">
      <c r="A404" s="11" t="s">
        <v>290</v>
      </c>
      <c r="B404" s="12" t="s">
        <v>282</v>
      </c>
      <c r="C404" s="12" t="s">
        <v>284</v>
      </c>
      <c r="D404" s="12" t="s">
        <v>291</v>
      </c>
      <c r="E404" s="12"/>
      <c r="F404" s="13">
        <f>F405</f>
        <v>234.5</v>
      </c>
      <c r="G404" s="13">
        <f>G405</f>
        <v>200</v>
      </c>
      <c r="H404" s="16">
        <f>H405</f>
        <v>200</v>
      </c>
      <c r="I404" s="4"/>
    </row>
    <row r="405" spans="1:9" ht="25.5">
      <c r="A405" s="11" t="s">
        <v>71</v>
      </c>
      <c r="B405" s="12" t="s">
        <v>282</v>
      </c>
      <c r="C405" s="12" t="s">
        <v>284</v>
      </c>
      <c r="D405" s="12" t="s">
        <v>291</v>
      </c>
      <c r="E405" s="12" t="s">
        <v>72</v>
      </c>
      <c r="F405" s="13">
        <v>234.5</v>
      </c>
      <c r="G405" s="13">
        <v>200</v>
      </c>
      <c r="H405" s="16">
        <v>200</v>
      </c>
      <c r="I405" s="4">
        <v>1</v>
      </c>
    </row>
    <row r="406" spans="1:9">
      <c r="A406" s="11" t="s">
        <v>292</v>
      </c>
      <c r="B406" s="12" t="s">
        <v>282</v>
      </c>
      <c r="C406" s="12" t="s">
        <v>284</v>
      </c>
      <c r="D406" s="12" t="s">
        <v>293</v>
      </c>
      <c r="E406" s="12"/>
      <c r="F406" s="13">
        <f>F407</f>
        <v>30</v>
      </c>
      <c r="G406" s="13">
        <f>G407</f>
        <v>30</v>
      </c>
      <c r="H406" s="16">
        <f>H407</f>
        <v>30</v>
      </c>
      <c r="I406" s="4"/>
    </row>
    <row r="407" spans="1:9" ht="25.5">
      <c r="A407" s="11" t="s">
        <v>71</v>
      </c>
      <c r="B407" s="12" t="s">
        <v>282</v>
      </c>
      <c r="C407" s="12" t="s">
        <v>284</v>
      </c>
      <c r="D407" s="12" t="s">
        <v>293</v>
      </c>
      <c r="E407" s="12" t="s">
        <v>72</v>
      </c>
      <c r="F407" s="13">
        <v>30</v>
      </c>
      <c r="G407" s="13">
        <v>30</v>
      </c>
      <c r="H407" s="16">
        <v>30</v>
      </c>
      <c r="I407" s="4">
        <v>1</v>
      </c>
    </row>
    <row r="408" spans="1:9">
      <c r="A408" s="11" t="s">
        <v>241</v>
      </c>
      <c r="B408" s="12" t="s">
        <v>282</v>
      </c>
      <c r="C408" s="12" t="s">
        <v>284</v>
      </c>
      <c r="D408" s="12" t="s">
        <v>30</v>
      </c>
      <c r="E408" s="12"/>
      <c r="F408" s="13">
        <f>F409+F411</f>
        <v>0</v>
      </c>
      <c r="G408" s="13">
        <f>G409+G411</f>
        <v>0</v>
      </c>
      <c r="H408" s="13">
        <f>H409+H411</f>
        <v>0</v>
      </c>
      <c r="I408" s="4"/>
    </row>
    <row r="409" spans="1:9">
      <c r="A409" s="11" t="s">
        <v>294</v>
      </c>
      <c r="B409" s="12" t="s">
        <v>282</v>
      </c>
      <c r="C409" s="12" t="s">
        <v>284</v>
      </c>
      <c r="D409" s="12" t="s">
        <v>295</v>
      </c>
      <c r="E409" s="12"/>
      <c r="F409" s="13">
        <f>F410</f>
        <v>0</v>
      </c>
      <c r="G409" s="13">
        <f>G410</f>
        <v>0</v>
      </c>
      <c r="H409" s="13">
        <f>H410</f>
        <v>0</v>
      </c>
      <c r="I409" s="4"/>
    </row>
    <row r="410" spans="1:9" ht="25.5">
      <c r="A410" s="11" t="s">
        <v>71</v>
      </c>
      <c r="B410" s="12" t="s">
        <v>282</v>
      </c>
      <c r="C410" s="12" t="s">
        <v>284</v>
      </c>
      <c r="D410" s="12" t="s">
        <v>295</v>
      </c>
      <c r="E410" s="12" t="s">
        <v>72</v>
      </c>
      <c r="F410" s="13">
        <v>0</v>
      </c>
      <c r="G410" s="13">
        <v>0</v>
      </c>
      <c r="H410" s="16">
        <v>0</v>
      </c>
      <c r="I410" s="4">
        <v>1</v>
      </c>
    </row>
    <row r="411" spans="1:9" ht="38.25">
      <c r="A411" s="100" t="s">
        <v>296</v>
      </c>
      <c r="B411" s="12" t="s">
        <v>282</v>
      </c>
      <c r="C411" s="12" t="s">
        <v>284</v>
      </c>
      <c r="D411" s="12" t="s">
        <v>297</v>
      </c>
      <c r="E411" s="12"/>
      <c r="F411" s="13">
        <f>F412</f>
        <v>0</v>
      </c>
      <c r="G411" s="13">
        <f>G412</f>
        <v>0</v>
      </c>
      <c r="H411" s="13">
        <f>H412</f>
        <v>0</v>
      </c>
      <c r="I411" s="4"/>
    </row>
    <row r="412" spans="1:9" ht="25.5">
      <c r="A412" s="100" t="s">
        <v>71</v>
      </c>
      <c r="B412" s="101" t="s">
        <v>282</v>
      </c>
      <c r="C412" s="101" t="s">
        <v>284</v>
      </c>
      <c r="D412" s="101" t="s">
        <v>297</v>
      </c>
      <c r="E412" s="101" t="s">
        <v>72</v>
      </c>
      <c r="F412" s="102">
        <v>0</v>
      </c>
      <c r="G412" s="102">
        <v>0</v>
      </c>
      <c r="H412" s="102">
        <v>0</v>
      </c>
      <c r="I412" s="103">
        <v>2</v>
      </c>
    </row>
    <row r="413" spans="1:9">
      <c r="A413" s="133" t="s">
        <v>235</v>
      </c>
      <c r="B413" s="104" t="s">
        <v>282</v>
      </c>
      <c r="C413" s="104" t="s">
        <v>236</v>
      </c>
      <c r="D413" s="105"/>
      <c r="E413" s="105"/>
      <c r="F413" s="60">
        <f>F414+F428</f>
        <v>266.39999999999998</v>
      </c>
      <c r="G413" s="60">
        <f>G414+G428</f>
        <v>15</v>
      </c>
      <c r="H413" s="60">
        <f>H414+H428</f>
        <v>15</v>
      </c>
      <c r="I413" s="4"/>
    </row>
    <row r="414" spans="1:9" s="18" customFormat="1" ht="25.5">
      <c r="A414" s="27" t="s">
        <v>298</v>
      </c>
      <c r="B414" s="12" t="s">
        <v>282</v>
      </c>
      <c r="C414" s="12" t="s">
        <v>236</v>
      </c>
      <c r="D414" s="12" t="s">
        <v>299</v>
      </c>
      <c r="E414" s="12"/>
      <c r="F414" s="13">
        <f>F415</f>
        <v>251.4</v>
      </c>
      <c r="G414" s="13">
        <f>G415</f>
        <v>0</v>
      </c>
      <c r="H414" s="13">
        <f>H415</f>
        <v>0</v>
      </c>
      <c r="I414" s="4"/>
    </row>
    <row r="415" spans="1:9" ht="15.75" customHeight="1">
      <c r="A415" s="11" t="s">
        <v>82</v>
      </c>
      <c r="B415" s="12" t="s">
        <v>282</v>
      </c>
      <c r="C415" s="12" t="s">
        <v>236</v>
      </c>
      <c r="D415" s="12" t="s">
        <v>300</v>
      </c>
      <c r="E415" s="12"/>
      <c r="F415" s="13">
        <f>F416+F418+F420+F422+F424+F426</f>
        <v>251.4</v>
      </c>
      <c r="G415" s="13">
        <f>G416+G418+G420+G422+G424+G426</f>
        <v>0</v>
      </c>
      <c r="H415" s="13">
        <f>H416+H418+H420+H422+H424+H426</f>
        <v>0</v>
      </c>
      <c r="I415" s="4"/>
    </row>
    <row r="416" spans="1:9" ht="25.5">
      <c r="A416" s="28" t="s">
        <v>301</v>
      </c>
      <c r="B416" s="12" t="s">
        <v>282</v>
      </c>
      <c r="C416" s="12" t="s">
        <v>236</v>
      </c>
      <c r="D416" s="12" t="s">
        <v>302</v>
      </c>
      <c r="E416" s="12"/>
      <c r="F416" s="13">
        <f>F417</f>
        <v>3</v>
      </c>
      <c r="G416" s="13">
        <f>G417</f>
        <v>0</v>
      </c>
      <c r="H416" s="16">
        <f>H417</f>
        <v>0</v>
      </c>
      <c r="I416" s="4"/>
    </row>
    <row r="417" spans="1:9" ht="15.75" customHeight="1">
      <c r="A417" s="11" t="s">
        <v>43</v>
      </c>
      <c r="B417" s="12" t="s">
        <v>282</v>
      </c>
      <c r="C417" s="12" t="s">
        <v>236</v>
      </c>
      <c r="D417" s="12" t="s">
        <v>302</v>
      </c>
      <c r="E417" s="12" t="s">
        <v>26</v>
      </c>
      <c r="F417" s="13">
        <v>3</v>
      </c>
      <c r="G417" s="13">
        <v>0</v>
      </c>
      <c r="H417" s="16">
        <v>0</v>
      </c>
      <c r="I417" s="4">
        <v>1</v>
      </c>
    </row>
    <row r="418" spans="1:9">
      <c r="A418" s="28" t="s">
        <v>303</v>
      </c>
      <c r="B418" s="12" t="s">
        <v>282</v>
      </c>
      <c r="C418" s="12" t="s">
        <v>236</v>
      </c>
      <c r="D418" s="12" t="s">
        <v>304</v>
      </c>
      <c r="E418" s="12"/>
      <c r="F418" s="13">
        <f>F419</f>
        <v>127</v>
      </c>
      <c r="G418" s="13">
        <f>G419</f>
        <v>0</v>
      </c>
      <c r="H418" s="16">
        <f>H419</f>
        <v>0</v>
      </c>
      <c r="I418" s="4"/>
    </row>
    <row r="419" spans="1:9" ht="15.75" customHeight="1">
      <c r="A419" s="11" t="s">
        <v>43</v>
      </c>
      <c r="B419" s="12" t="s">
        <v>282</v>
      </c>
      <c r="C419" s="12" t="s">
        <v>236</v>
      </c>
      <c r="D419" s="12" t="s">
        <v>304</v>
      </c>
      <c r="E419" s="12" t="s">
        <v>26</v>
      </c>
      <c r="F419" s="13">
        <v>127</v>
      </c>
      <c r="G419" s="13">
        <v>0</v>
      </c>
      <c r="H419" s="16">
        <v>0</v>
      </c>
      <c r="I419" s="4">
        <v>1</v>
      </c>
    </row>
    <row r="420" spans="1:9" ht="25.5">
      <c r="A420" s="28" t="s">
        <v>305</v>
      </c>
      <c r="B420" s="12" t="s">
        <v>282</v>
      </c>
      <c r="C420" s="12" t="s">
        <v>236</v>
      </c>
      <c r="D420" s="12" t="s">
        <v>306</v>
      </c>
      <c r="E420" s="12"/>
      <c r="F420" s="13">
        <f>F421</f>
        <v>30</v>
      </c>
      <c r="G420" s="13">
        <f>G421</f>
        <v>0</v>
      </c>
      <c r="H420" s="16">
        <f>H421</f>
        <v>0</v>
      </c>
      <c r="I420" s="4"/>
    </row>
    <row r="421" spans="1:9" ht="15.75" customHeight="1">
      <c r="A421" s="11" t="s">
        <v>43</v>
      </c>
      <c r="B421" s="12" t="s">
        <v>282</v>
      </c>
      <c r="C421" s="12" t="s">
        <v>236</v>
      </c>
      <c r="D421" s="12" t="s">
        <v>306</v>
      </c>
      <c r="E421" s="12" t="s">
        <v>26</v>
      </c>
      <c r="F421" s="13">
        <v>30</v>
      </c>
      <c r="G421" s="13">
        <v>0</v>
      </c>
      <c r="H421" s="16">
        <v>0</v>
      </c>
      <c r="I421" s="4">
        <v>1</v>
      </c>
    </row>
    <row r="422" spans="1:9" ht="25.5">
      <c r="A422" s="28" t="s">
        <v>307</v>
      </c>
      <c r="B422" s="12" t="s">
        <v>282</v>
      </c>
      <c r="C422" s="12" t="s">
        <v>236</v>
      </c>
      <c r="D422" s="12" t="s">
        <v>308</v>
      </c>
      <c r="E422" s="12"/>
      <c r="F422" s="13">
        <f>F423</f>
        <v>26.4</v>
      </c>
      <c r="G422" s="13">
        <f>G423</f>
        <v>0</v>
      </c>
      <c r="H422" s="16">
        <f>H423</f>
        <v>0</v>
      </c>
      <c r="I422" s="4"/>
    </row>
    <row r="423" spans="1:9" ht="15.75" customHeight="1">
      <c r="A423" s="11" t="s">
        <v>43</v>
      </c>
      <c r="B423" s="12" t="s">
        <v>282</v>
      </c>
      <c r="C423" s="12" t="s">
        <v>236</v>
      </c>
      <c r="D423" s="12" t="s">
        <v>308</v>
      </c>
      <c r="E423" s="12" t="s">
        <v>26</v>
      </c>
      <c r="F423" s="13">
        <v>26.4</v>
      </c>
      <c r="G423" s="13">
        <v>0</v>
      </c>
      <c r="H423" s="16">
        <v>0</v>
      </c>
      <c r="I423" s="4">
        <v>1</v>
      </c>
    </row>
    <row r="424" spans="1:9" ht="38.25">
      <c r="A424" s="28" t="s">
        <v>309</v>
      </c>
      <c r="B424" s="12" t="s">
        <v>282</v>
      </c>
      <c r="C424" s="12" t="s">
        <v>236</v>
      </c>
      <c r="D424" s="12" t="s">
        <v>310</v>
      </c>
      <c r="E424" s="12"/>
      <c r="F424" s="13">
        <f>F425</f>
        <v>35</v>
      </c>
      <c r="G424" s="13">
        <f>G425</f>
        <v>0</v>
      </c>
      <c r="H424" s="16">
        <f>H425</f>
        <v>0</v>
      </c>
      <c r="I424" s="4"/>
    </row>
    <row r="425" spans="1:9" ht="15.75" customHeight="1">
      <c r="A425" s="11" t="s">
        <v>43</v>
      </c>
      <c r="B425" s="12" t="s">
        <v>282</v>
      </c>
      <c r="C425" s="12" t="s">
        <v>236</v>
      </c>
      <c r="D425" s="12" t="s">
        <v>310</v>
      </c>
      <c r="E425" s="12" t="s">
        <v>26</v>
      </c>
      <c r="F425" s="13">
        <v>35</v>
      </c>
      <c r="G425" s="13">
        <v>0</v>
      </c>
      <c r="H425" s="16">
        <v>0</v>
      </c>
      <c r="I425" s="4">
        <v>1</v>
      </c>
    </row>
    <row r="426" spans="1:9" ht="25.5">
      <c r="A426" s="28" t="s">
        <v>311</v>
      </c>
      <c r="B426" s="12" t="s">
        <v>282</v>
      </c>
      <c r="C426" s="12" t="s">
        <v>236</v>
      </c>
      <c r="D426" s="12" t="s">
        <v>312</v>
      </c>
      <c r="E426" s="12"/>
      <c r="F426" s="13">
        <f>F427</f>
        <v>30</v>
      </c>
      <c r="G426" s="13">
        <f>G427</f>
        <v>0</v>
      </c>
      <c r="H426" s="16">
        <f>H427</f>
        <v>0</v>
      </c>
      <c r="I426" s="4"/>
    </row>
    <row r="427" spans="1:9" ht="15.75" customHeight="1">
      <c r="A427" s="11" t="s">
        <v>43</v>
      </c>
      <c r="B427" s="12" t="s">
        <v>282</v>
      </c>
      <c r="C427" s="12" t="s">
        <v>236</v>
      </c>
      <c r="D427" s="12" t="s">
        <v>312</v>
      </c>
      <c r="E427" s="12" t="s">
        <v>26</v>
      </c>
      <c r="F427" s="13">
        <v>30</v>
      </c>
      <c r="G427" s="13">
        <v>0</v>
      </c>
      <c r="H427" s="16">
        <v>0</v>
      </c>
      <c r="I427" s="4">
        <v>1</v>
      </c>
    </row>
    <row r="428" spans="1:9" s="18" customFormat="1" ht="38.25">
      <c r="A428" s="27" t="s">
        <v>922</v>
      </c>
      <c r="B428" s="12" t="s">
        <v>282</v>
      </c>
      <c r="C428" s="12" t="s">
        <v>236</v>
      </c>
      <c r="D428" s="12" t="s">
        <v>313</v>
      </c>
      <c r="E428" s="12"/>
      <c r="F428" s="13">
        <f>F429</f>
        <v>15</v>
      </c>
      <c r="G428" s="13">
        <f t="shared" ref="G428:H430" si="86">G429</f>
        <v>15</v>
      </c>
      <c r="H428" s="13">
        <f t="shared" si="86"/>
        <v>15</v>
      </c>
      <c r="I428" s="4"/>
    </row>
    <row r="429" spans="1:9" s="18" customFormat="1" ht="15.75" customHeight="1">
      <c r="A429" s="11" t="s">
        <v>82</v>
      </c>
      <c r="B429" s="12" t="s">
        <v>282</v>
      </c>
      <c r="C429" s="12" t="s">
        <v>236</v>
      </c>
      <c r="D429" s="12" t="s">
        <v>314</v>
      </c>
      <c r="E429" s="12"/>
      <c r="F429" s="13">
        <f>F430</f>
        <v>15</v>
      </c>
      <c r="G429" s="13">
        <f t="shared" si="86"/>
        <v>15</v>
      </c>
      <c r="H429" s="13">
        <f t="shared" si="86"/>
        <v>15</v>
      </c>
      <c r="I429" s="4"/>
    </row>
    <row r="430" spans="1:9">
      <c r="A430" s="11" t="s">
        <v>315</v>
      </c>
      <c r="B430" s="12" t="s">
        <v>282</v>
      </c>
      <c r="C430" s="12" t="s">
        <v>236</v>
      </c>
      <c r="D430" s="12" t="s">
        <v>316</v>
      </c>
      <c r="E430" s="12"/>
      <c r="F430" s="13">
        <f>F431</f>
        <v>15</v>
      </c>
      <c r="G430" s="13">
        <f t="shared" si="86"/>
        <v>15</v>
      </c>
      <c r="H430" s="13">
        <f t="shared" si="86"/>
        <v>15</v>
      </c>
      <c r="I430" s="4"/>
    </row>
    <row r="431" spans="1:9" ht="15.75" customHeight="1">
      <c r="A431" s="11" t="s">
        <v>43</v>
      </c>
      <c r="B431" s="12" t="s">
        <v>282</v>
      </c>
      <c r="C431" s="12" t="s">
        <v>236</v>
      </c>
      <c r="D431" s="12" t="s">
        <v>316</v>
      </c>
      <c r="E431" s="12" t="s">
        <v>26</v>
      </c>
      <c r="F431" s="13">
        <v>15</v>
      </c>
      <c r="G431" s="13">
        <v>15</v>
      </c>
      <c r="H431" s="16">
        <v>15</v>
      </c>
      <c r="I431" s="4">
        <v>1</v>
      </c>
    </row>
    <row r="432" spans="1:9">
      <c r="A432" s="134" t="s">
        <v>317</v>
      </c>
      <c r="B432" s="135" t="s">
        <v>282</v>
      </c>
      <c r="C432" s="135" t="s">
        <v>318</v>
      </c>
      <c r="D432" s="137"/>
      <c r="E432" s="137"/>
      <c r="F432" s="136">
        <f>F433+F459</f>
        <v>22500.800000000003</v>
      </c>
      <c r="G432" s="136">
        <f>G433+G459</f>
        <v>24978</v>
      </c>
      <c r="H432" s="136">
        <f>H433+H459</f>
        <v>23657</v>
      </c>
      <c r="I432" s="4"/>
    </row>
    <row r="433" spans="1:9">
      <c r="A433" s="133" t="s">
        <v>319</v>
      </c>
      <c r="B433" s="104" t="s">
        <v>282</v>
      </c>
      <c r="C433" s="104" t="s">
        <v>320</v>
      </c>
      <c r="D433" s="104" t="s">
        <v>14</v>
      </c>
      <c r="E433" s="104" t="s">
        <v>14</v>
      </c>
      <c r="F433" s="60">
        <f>F434+F448+F456</f>
        <v>19895.800000000003</v>
      </c>
      <c r="G433" s="60">
        <f>G434+G448+G456</f>
        <v>22476</v>
      </c>
      <c r="H433" s="60">
        <f>H434+H448+H456</f>
        <v>21155</v>
      </c>
      <c r="I433" s="4"/>
    </row>
    <row r="434" spans="1:9" s="18" customFormat="1" ht="38.25">
      <c r="A434" s="27" t="s">
        <v>923</v>
      </c>
      <c r="B434" s="12" t="s">
        <v>282</v>
      </c>
      <c r="C434" s="12" t="s">
        <v>320</v>
      </c>
      <c r="D434" s="12" t="s">
        <v>322</v>
      </c>
      <c r="E434" s="12"/>
      <c r="F434" s="13">
        <f>F435+F439+F444+F446</f>
        <v>0</v>
      </c>
      <c r="G434" s="13">
        <f>G435+G439</f>
        <v>0</v>
      </c>
      <c r="H434" s="13">
        <f>H435+H439</f>
        <v>0</v>
      </c>
      <c r="I434" s="4"/>
    </row>
    <row r="435" spans="1:9" s="18" customFormat="1" ht="25.5">
      <c r="A435" s="46" t="s">
        <v>323</v>
      </c>
      <c r="B435" s="12" t="s">
        <v>282</v>
      </c>
      <c r="C435" s="12" t="s">
        <v>320</v>
      </c>
      <c r="D435" s="12" t="s">
        <v>324</v>
      </c>
      <c r="E435" s="66"/>
      <c r="F435" s="13">
        <f t="shared" ref="F435:H435" si="87">F436</f>
        <v>0</v>
      </c>
      <c r="G435" s="13">
        <f t="shared" si="87"/>
        <v>0</v>
      </c>
      <c r="H435" s="13">
        <f t="shared" si="87"/>
        <v>0</v>
      </c>
      <c r="I435" s="17"/>
    </row>
    <row r="436" spans="1:9" s="18" customFormat="1" ht="25.5">
      <c r="A436" s="100" t="s">
        <v>814</v>
      </c>
      <c r="B436" s="12" t="s">
        <v>282</v>
      </c>
      <c r="C436" s="12" t="s">
        <v>320</v>
      </c>
      <c r="D436" s="12" t="s">
        <v>815</v>
      </c>
      <c r="E436" s="8"/>
      <c r="F436" s="13">
        <f>F437+F438</f>
        <v>0</v>
      </c>
      <c r="G436" s="13">
        <f>G437+G438</f>
        <v>0</v>
      </c>
      <c r="H436" s="16">
        <f>H437+H438</f>
        <v>0</v>
      </c>
      <c r="I436" s="4"/>
    </row>
    <row r="437" spans="1:9" ht="25.5">
      <c r="A437" s="11" t="s">
        <v>420</v>
      </c>
      <c r="B437" s="12" t="s">
        <v>282</v>
      </c>
      <c r="C437" s="12" t="s">
        <v>320</v>
      </c>
      <c r="D437" s="12" t="s">
        <v>815</v>
      </c>
      <c r="E437" s="12" t="s">
        <v>72</v>
      </c>
      <c r="F437" s="13">
        <v>0</v>
      </c>
      <c r="G437" s="13">
        <v>0</v>
      </c>
      <c r="H437" s="16">
        <v>0</v>
      </c>
      <c r="I437" s="4">
        <v>1</v>
      </c>
    </row>
    <row r="438" spans="1:9" ht="25.5">
      <c r="A438" s="100" t="s">
        <v>419</v>
      </c>
      <c r="B438" s="101" t="s">
        <v>282</v>
      </c>
      <c r="C438" s="101" t="s">
        <v>320</v>
      </c>
      <c r="D438" s="101" t="s">
        <v>815</v>
      </c>
      <c r="E438" s="101" t="s">
        <v>72</v>
      </c>
      <c r="F438" s="102">
        <v>0</v>
      </c>
      <c r="G438" s="102">
        <v>0</v>
      </c>
      <c r="H438" s="109">
        <v>0</v>
      </c>
      <c r="I438" s="103">
        <v>2</v>
      </c>
    </row>
    <row r="439" spans="1:9">
      <c r="A439" s="72" t="s">
        <v>763</v>
      </c>
      <c r="B439" s="12" t="s">
        <v>282</v>
      </c>
      <c r="C439" s="12" t="s">
        <v>320</v>
      </c>
      <c r="D439" s="12" t="s">
        <v>765</v>
      </c>
      <c r="E439" s="12"/>
      <c r="F439" s="13">
        <f>F440</f>
        <v>0</v>
      </c>
      <c r="G439" s="13">
        <f t="shared" ref="G439:H439" si="88">G440</f>
        <v>0</v>
      </c>
      <c r="H439" s="13">
        <f t="shared" si="88"/>
        <v>0</v>
      </c>
      <c r="I439" s="4"/>
    </row>
    <row r="440" spans="1:9">
      <c r="A440" s="76" t="s">
        <v>763</v>
      </c>
      <c r="B440" s="12" t="s">
        <v>282</v>
      </c>
      <c r="C440" s="12" t="s">
        <v>320</v>
      </c>
      <c r="D440" s="12" t="s">
        <v>809</v>
      </c>
      <c r="E440" s="12"/>
      <c r="F440" s="13">
        <f>F441+F442+F443</f>
        <v>0</v>
      </c>
      <c r="G440" s="13">
        <f t="shared" ref="G440:H440" si="89">G441+G442+G443</f>
        <v>0</v>
      </c>
      <c r="H440" s="13">
        <f t="shared" si="89"/>
        <v>0</v>
      </c>
      <c r="I440" s="4"/>
    </row>
    <row r="441" spans="1:9" ht="25.5">
      <c r="A441" s="100" t="s">
        <v>419</v>
      </c>
      <c r="B441" s="101" t="s">
        <v>282</v>
      </c>
      <c r="C441" s="101" t="s">
        <v>320</v>
      </c>
      <c r="D441" s="101" t="s">
        <v>809</v>
      </c>
      <c r="E441" s="101" t="s">
        <v>72</v>
      </c>
      <c r="F441" s="102">
        <v>0</v>
      </c>
      <c r="G441" s="102">
        <v>0</v>
      </c>
      <c r="H441" s="109">
        <v>0</v>
      </c>
      <c r="I441" s="103">
        <v>2</v>
      </c>
    </row>
    <row r="442" spans="1:9" ht="25.5">
      <c r="A442" s="11" t="s">
        <v>420</v>
      </c>
      <c r="B442" s="12" t="s">
        <v>282</v>
      </c>
      <c r="C442" s="12" t="s">
        <v>320</v>
      </c>
      <c r="D442" s="12" t="s">
        <v>809</v>
      </c>
      <c r="E442" s="12" t="s">
        <v>72</v>
      </c>
      <c r="F442" s="13">
        <v>0</v>
      </c>
      <c r="G442" s="13">
        <v>0</v>
      </c>
      <c r="H442" s="16">
        <v>0</v>
      </c>
      <c r="I442" s="4">
        <v>1</v>
      </c>
    </row>
    <row r="443" spans="1:9" ht="25.5">
      <c r="A443" s="100" t="s">
        <v>770</v>
      </c>
      <c r="B443" s="101" t="s">
        <v>282</v>
      </c>
      <c r="C443" s="101" t="s">
        <v>320</v>
      </c>
      <c r="D443" s="101" t="s">
        <v>809</v>
      </c>
      <c r="E443" s="101" t="s">
        <v>72</v>
      </c>
      <c r="F443" s="102">
        <v>0</v>
      </c>
      <c r="G443" s="102">
        <v>0</v>
      </c>
      <c r="H443" s="109">
        <v>0</v>
      </c>
      <c r="I443" s="103">
        <v>2</v>
      </c>
    </row>
    <row r="444" spans="1:9">
      <c r="A444" s="11" t="s">
        <v>822</v>
      </c>
      <c r="B444" s="12" t="s">
        <v>282</v>
      </c>
      <c r="C444" s="12" t="s">
        <v>320</v>
      </c>
      <c r="D444" s="12" t="s">
        <v>820</v>
      </c>
      <c r="E444" s="12"/>
      <c r="F444" s="81">
        <f>F445</f>
        <v>0</v>
      </c>
      <c r="G444" s="81">
        <v>0</v>
      </c>
      <c r="H444" s="82">
        <v>0</v>
      </c>
      <c r="I444" s="83"/>
    </row>
    <row r="445" spans="1:9" ht="25.5">
      <c r="A445" s="11" t="s">
        <v>71</v>
      </c>
      <c r="B445" s="12" t="s">
        <v>282</v>
      </c>
      <c r="C445" s="12" t="s">
        <v>320</v>
      </c>
      <c r="D445" s="12" t="s">
        <v>820</v>
      </c>
      <c r="E445" s="12" t="s">
        <v>72</v>
      </c>
      <c r="F445" s="81">
        <v>0</v>
      </c>
      <c r="G445" s="81">
        <v>0</v>
      </c>
      <c r="H445" s="82">
        <v>0</v>
      </c>
      <c r="I445" s="83">
        <v>1</v>
      </c>
    </row>
    <row r="446" spans="1:9">
      <c r="A446" s="11" t="s">
        <v>823</v>
      </c>
      <c r="B446" s="12" t="s">
        <v>282</v>
      </c>
      <c r="C446" s="12" t="s">
        <v>320</v>
      </c>
      <c r="D446" s="12" t="s">
        <v>821</v>
      </c>
      <c r="E446" s="12"/>
      <c r="F446" s="81">
        <f>F447</f>
        <v>0</v>
      </c>
      <c r="G446" s="81">
        <v>0</v>
      </c>
      <c r="H446" s="82">
        <v>0</v>
      </c>
      <c r="I446" s="83"/>
    </row>
    <row r="447" spans="1:9" ht="25.5">
      <c r="A447" s="11" t="s">
        <v>71</v>
      </c>
      <c r="B447" s="12" t="s">
        <v>282</v>
      </c>
      <c r="C447" s="12" t="s">
        <v>320</v>
      </c>
      <c r="D447" s="12" t="s">
        <v>821</v>
      </c>
      <c r="E447" s="12" t="s">
        <v>72</v>
      </c>
      <c r="F447" s="81">
        <v>0</v>
      </c>
      <c r="G447" s="81">
        <v>0</v>
      </c>
      <c r="H447" s="82">
        <v>0</v>
      </c>
      <c r="I447" s="83">
        <v>1</v>
      </c>
    </row>
    <row r="448" spans="1:9" s="18" customFormat="1" ht="25.5">
      <c r="A448" s="11" t="s">
        <v>924</v>
      </c>
      <c r="B448" s="12" t="s">
        <v>282</v>
      </c>
      <c r="C448" s="12" t="s">
        <v>320</v>
      </c>
      <c r="D448" s="12" t="s">
        <v>325</v>
      </c>
      <c r="E448" s="12" t="s">
        <v>14</v>
      </c>
      <c r="F448" s="13">
        <f>F449</f>
        <v>19895.800000000003</v>
      </c>
      <c r="G448" s="13">
        <f>G449</f>
        <v>22476</v>
      </c>
      <c r="H448" s="16">
        <f>H449</f>
        <v>21155</v>
      </c>
      <c r="I448" s="4"/>
    </row>
    <row r="449" spans="1:9">
      <c r="A449" s="11" t="s">
        <v>286</v>
      </c>
      <c r="B449" s="12" t="s">
        <v>282</v>
      </c>
      <c r="C449" s="12" t="s">
        <v>320</v>
      </c>
      <c r="D449" s="12" t="s">
        <v>326</v>
      </c>
      <c r="E449" s="12"/>
      <c r="F449" s="13">
        <f>F450+F452+F454</f>
        <v>19895.800000000003</v>
      </c>
      <c r="G449" s="13">
        <f>G450+G452+G454</f>
        <v>22476</v>
      </c>
      <c r="H449" s="13">
        <f>H450+H452+H454</f>
        <v>21155</v>
      </c>
      <c r="I449" s="4"/>
    </row>
    <row r="450" spans="1:9" ht="30" customHeight="1">
      <c r="A450" s="22" t="s">
        <v>288</v>
      </c>
      <c r="B450" s="12" t="s">
        <v>282</v>
      </c>
      <c r="C450" s="12" t="s">
        <v>320</v>
      </c>
      <c r="D450" s="12" t="s">
        <v>327</v>
      </c>
      <c r="E450" s="12"/>
      <c r="F450" s="13">
        <f>F451</f>
        <v>17726.900000000001</v>
      </c>
      <c r="G450" s="13">
        <f>G451</f>
        <v>21376</v>
      </c>
      <c r="H450" s="16">
        <f>H451</f>
        <v>20055</v>
      </c>
      <c r="I450" s="4"/>
    </row>
    <row r="451" spans="1:9" ht="25.5">
      <c r="A451" s="11" t="s">
        <v>71</v>
      </c>
      <c r="B451" s="12" t="s">
        <v>282</v>
      </c>
      <c r="C451" s="12" t="s">
        <v>320</v>
      </c>
      <c r="D451" s="12" t="s">
        <v>327</v>
      </c>
      <c r="E451" s="12" t="s">
        <v>72</v>
      </c>
      <c r="F451" s="13">
        <v>17726.900000000001</v>
      </c>
      <c r="G451" s="13">
        <v>21376</v>
      </c>
      <c r="H451" s="16">
        <v>20055</v>
      </c>
      <c r="I451" s="4">
        <v>1</v>
      </c>
    </row>
    <row r="452" spans="1:9" ht="25.5">
      <c r="A452" s="22" t="s">
        <v>290</v>
      </c>
      <c r="B452" s="12" t="s">
        <v>282</v>
      </c>
      <c r="C452" s="12" t="s">
        <v>320</v>
      </c>
      <c r="D452" s="12" t="s">
        <v>328</v>
      </c>
      <c r="E452" s="12"/>
      <c r="F452" s="13">
        <f>F453</f>
        <v>1868.9</v>
      </c>
      <c r="G452" s="13">
        <f>G453</f>
        <v>800</v>
      </c>
      <c r="H452" s="16">
        <f>H453</f>
        <v>800</v>
      </c>
      <c r="I452" s="4"/>
    </row>
    <row r="453" spans="1:9" ht="25.5">
      <c r="A453" s="11" t="s">
        <v>71</v>
      </c>
      <c r="B453" s="12" t="s">
        <v>282</v>
      </c>
      <c r="C453" s="12" t="s">
        <v>320</v>
      </c>
      <c r="D453" s="12" t="s">
        <v>328</v>
      </c>
      <c r="E453" s="12" t="s">
        <v>329</v>
      </c>
      <c r="F453" s="13">
        <v>1868.9</v>
      </c>
      <c r="G453" s="13">
        <v>800</v>
      </c>
      <c r="H453" s="16">
        <v>800</v>
      </c>
      <c r="I453" s="4">
        <v>1</v>
      </c>
    </row>
    <row r="454" spans="1:9">
      <c r="A454" s="22" t="s">
        <v>292</v>
      </c>
      <c r="B454" s="12" t="s">
        <v>282</v>
      </c>
      <c r="C454" s="12" t="s">
        <v>320</v>
      </c>
      <c r="D454" s="12" t="s">
        <v>330</v>
      </c>
      <c r="E454" s="12"/>
      <c r="F454" s="13">
        <f>F455</f>
        <v>300</v>
      </c>
      <c r="G454" s="13">
        <f>G455</f>
        <v>300</v>
      </c>
      <c r="H454" s="16">
        <f>H455</f>
        <v>300</v>
      </c>
      <c r="I454" s="4"/>
    </row>
    <row r="455" spans="1:9" ht="25.5">
      <c r="A455" s="11" t="s">
        <v>71</v>
      </c>
      <c r="B455" s="12" t="s">
        <v>282</v>
      </c>
      <c r="C455" s="12" t="s">
        <v>320</v>
      </c>
      <c r="D455" s="12" t="s">
        <v>330</v>
      </c>
      <c r="E455" s="12" t="s">
        <v>72</v>
      </c>
      <c r="F455" s="13">
        <v>300</v>
      </c>
      <c r="G455" s="13">
        <v>300</v>
      </c>
      <c r="H455" s="16">
        <v>300</v>
      </c>
      <c r="I455" s="4">
        <v>1</v>
      </c>
    </row>
    <row r="456" spans="1:9" s="18" customFormat="1">
      <c r="A456" s="11" t="s">
        <v>241</v>
      </c>
      <c r="B456" s="12" t="s">
        <v>331</v>
      </c>
      <c r="C456" s="12" t="s">
        <v>320</v>
      </c>
      <c r="D456" s="12" t="s">
        <v>30</v>
      </c>
      <c r="E456" s="12"/>
      <c r="F456" s="13">
        <f t="shared" ref="F456:H457" si="90">F457</f>
        <v>0</v>
      </c>
      <c r="G456" s="13">
        <f t="shared" si="90"/>
        <v>0</v>
      </c>
      <c r="H456" s="13">
        <f t="shared" si="90"/>
        <v>0</v>
      </c>
      <c r="I456" s="4"/>
    </row>
    <row r="457" spans="1:9">
      <c r="A457" s="11" t="s">
        <v>332</v>
      </c>
      <c r="B457" s="12" t="s">
        <v>282</v>
      </c>
      <c r="C457" s="12" t="s">
        <v>320</v>
      </c>
      <c r="D457" s="12" t="s">
        <v>295</v>
      </c>
      <c r="E457" s="12"/>
      <c r="F457" s="13">
        <f t="shared" si="90"/>
        <v>0</v>
      </c>
      <c r="G457" s="13">
        <f t="shared" si="90"/>
        <v>0</v>
      </c>
      <c r="H457" s="13">
        <f t="shared" si="90"/>
        <v>0</v>
      </c>
      <c r="I457" s="4"/>
    </row>
    <row r="458" spans="1:9" ht="25.5">
      <c r="A458" s="11" t="s">
        <v>333</v>
      </c>
      <c r="B458" s="12" t="s">
        <v>282</v>
      </c>
      <c r="C458" s="12" t="s">
        <v>320</v>
      </c>
      <c r="D458" s="12" t="s">
        <v>295</v>
      </c>
      <c r="E458" s="12" t="s">
        <v>72</v>
      </c>
      <c r="F458" s="13">
        <v>0</v>
      </c>
      <c r="G458" s="13">
        <v>0</v>
      </c>
      <c r="H458" s="13">
        <v>0</v>
      </c>
      <c r="I458" s="4">
        <v>1</v>
      </c>
    </row>
    <row r="459" spans="1:9">
      <c r="A459" s="133" t="s">
        <v>334</v>
      </c>
      <c r="B459" s="104" t="s">
        <v>282</v>
      </c>
      <c r="C459" s="104" t="s">
        <v>335</v>
      </c>
      <c r="D459" s="104"/>
      <c r="E459" s="105"/>
      <c r="F459" s="60">
        <f>F460+F464+F470</f>
        <v>2605</v>
      </c>
      <c r="G459" s="60">
        <f>G460+G464+G470</f>
        <v>2502</v>
      </c>
      <c r="H459" s="60">
        <f>H460+H464+H470</f>
        <v>2502</v>
      </c>
      <c r="I459" s="4"/>
    </row>
    <row r="460" spans="1:9" ht="25.5">
      <c r="A460" s="27" t="s">
        <v>336</v>
      </c>
      <c r="B460" s="12" t="s">
        <v>282</v>
      </c>
      <c r="C460" s="12" t="s">
        <v>335</v>
      </c>
      <c r="D460" s="12" t="s">
        <v>337</v>
      </c>
      <c r="E460" s="12"/>
      <c r="F460" s="13">
        <f>F461</f>
        <v>100</v>
      </c>
      <c r="G460" s="13">
        <f t="shared" ref="G460:H462" si="91">G461</f>
        <v>0</v>
      </c>
      <c r="H460" s="13">
        <f t="shared" si="91"/>
        <v>0</v>
      </c>
      <c r="I460" s="4"/>
    </row>
    <row r="461" spans="1:9" ht="15.75" customHeight="1">
      <c r="A461" s="11" t="s">
        <v>82</v>
      </c>
      <c r="B461" s="12" t="s">
        <v>282</v>
      </c>
      <c r="C461" s="12" t="s">
        <v>335</v>
      </c>
      <c r="D461" s="12" t="s">
        <v>338</v>
      </c>
      <c r="E461" s="12"/>
      <c r="F461" s="13">
        <f>F462</f>
        <v>100</v>
      </c>
      <c r="G461" s="13">
        <f t="shared" si="91"/>
        <v>0</v>
      </c>
      <c r="H461" s="13">
        <f t="shared" si="91"/>
        <v>0</v>
      </c>
      <c r="I461" s="4"/>
    </row>
    <row r="462" spans="1:9" ht="25.5">
      <c r="A462" s="28" t="s">
        <v>339</v>
      </c>
      <c r="B462" s="12" t="s">
        <v>282</v>
      </c>
      <c r="C462" s="12" t="s">
        <v>335</v>
      </c>
      <c r="D462" s="12" t="s">
        <v>340</v>
      </c>
      <c r="E462" s="12"/>
      <c r="F462" s="13">
        <f>F463</f>
        <v>100</v>
      </c>
      <c r="G462" s="13">
        <f t="shared" si="91"/>
        <v>0</v>
      </c>
      <c r="H462" s="13">
        <f t="shared" si="91"/>
        <v>0</v>
      </c>
      <c r="I462" s="4"/>
    </row>
    <row r="463" spans="1:9" ht="15.75" customHeight="1">
      <c r="A463" s="11" t="s">
        <v>43</v>
      </c>
      <c r="B463" s="12" t="s">
        <v>282</v>
      </c>
      <c r="C463" s="12" t="s">
        <v>335</v>
      </c>
      <c r="D463" s="12" t="s">
        <v>340</v>
      </c>
      <c r="E463" s="12" t="s">
        <v>26</v>
      </c>
      <c r="F463" s="13">
        <v>100</v>
      </c>
      <c r="G463" s="13">
        <v>0</v>
      </c>
      <c r="H463" s="16">
        <v>0</v>
      </c>
      <c r="I463" s="4">
        <v>1</v>
      </c>
    </row>
    <row r="464" spans="1:9" ht="25.5">
      <c r="A464" s="11" t="s">
        <v>19</v>
      </c>
      <c r="B464" s="12" t="s">
        <v>282</v>
      </c>
      <c r="C464" s="12" t="s">
        <v>335</v>
      </c>
      <c r="D464" s="12" t="s">
        <v>20</v>
      </c>
      <c r="E464" s="12"/>
      <c r="F464" s="13">
        <f>F465+F468</f>
        <v>2503</v>
      </c>
      <c r="G464" s="13">
        <f>G465</f>
        <v>2500</v>
      </c>
      <c r="H464" s="13">
        <f>H465</f>
        <v>2500</v>
      </c>
      <c r="I464" s="4"/>
    </row>
    <row r="465" spans="1:9">
      <c r="A465" s="11" t="s">
        <v>21</v>
      </c>
      <c r="B465" s="12" t="s">
        <v>282</v>
      </c>
      <c r="C465" s="12" t="s">
        <v>335</v>
      </c>
      <c r="D465" s="12" t="s">
        <v>22</v>
      </c>
      <c r="E465" s="12"/>
      <c r="F465" s="13">
        <f>F466+F467</f>
        <v>2503</v>
      </c>
      <c r="G465" s="13">
        <f>G466+G467</f>
        <v>2500</v>
      </c>
      <c r="H465" s="13">
        <f>H466+H467</f>
        <v>2500</v>
      </c>
      <c r="I465" s="4"/>
    </row>
    <row r="466" spans="1:9" ht="38.25" customHeight="1">
      <c r="A466" s="11" t="s">
        <v>23</v>
      </c>
      <c r="B466" s="12" t="s">
        <v>282</v>
      </c>
      <c r="C466" s="12" t="s">
        <v>335</v>
      </c>
      <c r="D466" s="12" t="s">
        <v>22</v>
      </c>
      <c r="E466" s="12" t="s">
        <v>341</v>
      </c>
      <c r="F466" s="13">
        <v>2450</v>
      </c>
      <c r="G466" s="13">
        <v>2450</v>
      </c>
      <c r="H466" s="16">
        <v>2450</v>
      </c>
      <c r="I466" s="4">
        <v>1</v>
      </c>
    </row>
    <row r="467" spans="1:9" ht="15.75" customHeight="1">
      <c r="A467" s="11" t="s">
        <v>43</v>
      </c>
      <c r="B467" s="12" t="s">
        <v>282</v>
      </c>
      <c r="C467" s="12" t="s">
        <v>335</v>
      </c>
      <c r="D467" s="12" t="s">
        <v>22</v>
      </c>
      <c r="E467" s="12" t="s">
        <v>26</v>
      </c>
      <c r="F467" s="13">
        <v>53</v>
      </c>
      <c r="G467" s="13">
        <v>50</v>
      </c>
      <c r="H467" s="16">
        <v>50</v>
      </c>
      <c r="I467" s="4">
        <v>1</v>
      </c>
    </row>
    <row r="468" spans="1:9" ht="63.75">
      <c r="A468" s="127" t="s">
        <v>912</v>
      </c>
      <c r="B468" s="101" t="s">
        <v>282</v>
      </c>
      <c r="C468" s="101" t="s">
        <v>335</v>
      </c>
      <c r="D468" s="101" t="s">
        <v>828</v>
      </c>
      <c r="E468" s="12"/>
      <c r="F468" s="13">
        <f>F469</f>
        <v>0</v>
      </c>
      <c r="G468" s="13">
        <f t="shared" ref="G468:H468" si="92">G469</f>
        <v>0</v>
      </c>
      <c r="H468" s="13">
        <f t="shared" si="92"/>
        <v>0</v>
      </c>
      <c r="I468" s="4"/>
    </row>
    <row r="469" spans="1:9" ht="12.75" customHeight="1">
      <c r="A469" s="146" t="s">
        <v>829</v>
      </c>
      <c r="B469" s="101" t="s">
        <v>282</v>
      </c>
      <c r="C469" s="101" t="s">
        <v>335</v>
      </c>
      <c r="D469" s="101" t="s">
        <v>828</v>
      </c>
      <c r="E469" s="101" t="s">
        <v>341</v>
      </c>
      <c r="F469" s="102">
        <v>0</v>
      </c>
      <c r="G469" s="102">
        <v>0</v>
      </c>
      <c r="H469" s="109">
        <v>0</v>
      </c>
      <c r="I469" s="103">
        <v>2</v>
      </c>
    </row>
    <row r="470" spans="1:9">
      <c r="A470" s="11" t="s">
        <v>241</v>
      </c>
      <c r="B470" s="12" t="s">
        <v>282</v>
      </c>
      <c r="C470" s="12" t="s">
        <v>335</v>
      </c>
      <c r="D470" s="12" t="s">
        <v>30</v>
      </c>
      <c r="E470" s="12"/>
      <c r="F470" s="13">
        <f t="shared" ref="F470:H471" si="93">F471</f>
        <v>2</v>
      </c>
      <c r="G470" s="13">
        <f t="shared" si="93"/>
        <v>2</v>
      </c>
      <c r="H470" s="16">
        <f t="shared" si="93"/>
        <v>2</v>
      </c>
      <c r="I470" s="4"/>
    </row>
    <row r="471" spans="1:9">
      <c r="A471" s="11" t="s">
        <v>31</v>
      </c>
      <c r="B471" s="12" t="s">
        <v>282</v>
      </c>
      <c r="C471" s="12" t="s">
        <v>335</v>
      </c>
      <c r="D471" s="12" t="s">
        <v>32</v>
      </c>
      <c r="E471" s="12"/>
      <c r="F471" s="13">
        <f t="shared" si="93"/>
        <v>2</v>
      </c>
      <c r="G471" s="13">
        <f t="shared" si="93"/>
        <v>2</v>
      </c>
      <c r="H471" s="13">
        <f t="shared" si="93"/>
        <v>2</v>
      </c>
      <c r="I471" s="4"/>
    </row>
    <row r="472" spans="1:9">
      <c r="A472" s="11" t="s">
        <v>33</v>
      </c>
      <c r="B472" s="12" t="s">
        <v>282</v>
      </c>
      <c r="C472" s="12" t="s">
        <v>335</v>
      </c>
      <c r="D472" s="12" t="s">
        <v>32</v>
      </c>
      <c r="E472" s="12" t="s">
        <v>34</v>
      </c>
      <c r="F472" s="13">
        <v>2</v>
      </c>
      <c r="G472" s="13">
        <v>2</v>
      </c>
      <c r="H472" s="16">
        <v>2</v>
      </c>
      <c r="I472" s="4">
        <v>1</v>
      </c>
    </row>
    <row r="473" spans="1:9">
      <c r="A473" s="134" t="s">
        <v>342</v>
      </c>
      <c r="B473" s="135" t="s">
        <v>282</v>
      </c>
      <c r="C473" s="135" t="s">
        <v>238</v>
      </c>
      <c r="D473" s="135"/>
      <c r="E473" s="135"/>
      <c r="F473" s="136">
        <f>F474+F478</f>
        <v>818.8</v>
      </c>
      <c r="G473" s="136">
        <f>G474+G478</f>
        <v>818.8</v>
      </c>
      <c r="H473" s="140">
        <f>H474+H478</f>
        <v>818.8</v>
      </c>
      <c r="I473" s="4"/>
    </row>
    <row r="474" spans="1:9">
      <c r="A474" s="133" t="s">
        <v>244</v>
      </c>
      <c r="B474" s="104" t="s">
        <v>282</v>
      </c>
      <c r="C474" s="104" t="s">
        <v>245</v>
      </c>
      <c r="D474" s="104"/>
      <c r="E474" s="104"/>
      <c r="F474" s="60">
        <f t="shared" ref="F474:H476" si="94">F475</f>
        <v>818.8</v>
      </c>
      <c r="G474" s="60">
        <f t="shared" si="94"/>
        <v>818.8</v>
      </c>
      <c r="H474" s="61">
        <f t="shared" si="94"/>
        <v>818.8</v>
      </c>
      <c r="I474" s="4"/>
    </row>
    <row r="475" spans="1:9">
      <c r="A475" s="11" t="s">
        <v>127</v>
      </c>
      <c r="B475" s="12" t="s">
        <v>282</v>
      </c>
      <c r="C475" s="12" t="s">
        <v>245</v>
      </c>
      <c r="D475" s="12" t="s">
        <v>30</v>
      </c>
      <c r="E475" s="12"/>
      <c r="F475" s="13">
        <f t="shared" si="94"/>
        <v>818.8</v>
      </c>
      <c r="G475" s="13">
        <f t="shared" si="94"/>
        <v>818.8</v>
      </c>
      <c r="H475" s="16">
        <f t="shared" si="94"/>
        <v>818.8</v>
      </c>
      <c r="I475" s="4"/>
    </row>
    <row r="476" spans="1:9" ht="51">
      <c r="A476" s="100" t="s">
        <v>343</v>
      </c>
      <c r="B476" s="12" t="s">
        <v>282</v>
      </c>
      <c r="C476" s="12" t="s">
        <v>245</v>
      </c>
      <c r="D476" s="12" t="s">
        <v>344</v>
      </c>
      <c r="E476" s="12"/>
      <c r="F476" s="13">
        <f t="shared" si="94"/>
        <v>818.8</v>
      </c>
      <c r="G476" s="13">
        <f>G477</f>
        <v>818.8</v>
      </c>
      <c r="H476" s="16">
        <f t="shared" si="94"/>
        <v>818.8</v>
      </c>
      <c r="I476" s="4"/>
    </row>
    <row r="477" spans="1:9">
      <c r="A477" s="100" t="s">
        <v>248</v>
      </c>
      <c r="B477" s="101" t="s">
        <v>282</v>
      </c>
      <c r="C477" s="101" t="s">
        <v>245</v>
      </c>
      <c r="D477" s="101" t="s">
        <v>344</v>
      </c>
      <c r="E477" s="101" t="s">
        <v>64</v>
      </c>
      <c r="F477" s="102">
        <v>818.8</v>
      </c>
      <c r="G477" s="102">
        <v>818.8</v>
      </c>
      <c r="H477" s="102">
        <v>818.8</v>
      </c>
      <c r="I477" s="103">
        <v>2</v>
      </c>
    </row>
    <row r="478" spans="1:9">
      <c r="A478" s="133" t="s">
        <v>249</v>
      </c>
      <c r="B478" s="104" t="s">
        <v>282</v>
      </c>
      <c r="C478" s="104" t="s">
        <v>250</v>
      </c>
      <c r="D478" s="105"/>
      <c r="E478" s="105"/>
      <c r="F478" s="60">
        <f t="shared" ref="F478:H480" si="95">F479</f>
        <v>0</v>
      </c>
      <c r="G478" s="60">
        <f t="shared" si="95"/>
        <v>0</v>
      </c>
      <c r="H478" s="60">
        <f t="shared" si="95"/>
        <v>0</v>
      </c>
      <c r="I478" s="4"/>
    </row>
    <row r="479" spans="1:9" s="18" customFormat="1" ht="25.5">
      <c r="A479" s="122" t="s">
        <v>345</v>
      </c>
      <c r="B479" s="12" t="s">
        <v>282</v>
      </c>
      <c r="C479" s="12" t="s">
        <v>250</v>
      </c>
      <c r="D479" s="12" t="s">
        <v>346</v>
      </c>
      <c r="E479" s="12"/>
      <c r="F479" s="13">
        <f t="shared" si="95"/>
        <v>0</v>
      </c>
      <c r="G479" s="13">
        <f t="shared" si="95"/>
        <v>0</v>
      </c>
      <c r="H479" s="16">
        <f t="shared" si="95"/>
        <v>0</v>
      </c>
      <c r="I479" s="4"/>
    </row>
    <row r="480" spans="1:9" ht="25.5">
      <c r="A480" s="11" t="s">
        <v>347</v>
      </c>
      <c r="B480" s="12" t="s">
        <v>282</v>
      </c>
      <c r="C480" s="12" t="s">
        <v>250</v>
      </c>
      <c r="D480" s="12" t="s">
        <v>348</v>
      </c>
      <c r="E480" s="12"/>
      <c r="F480" s="13">
        <f t="shared" si="95"/>
        <v>0</v>
      </c>
      <c r="G480" s="13">
        <f t="shared" si="95"/>
        <v>0</v>
      </c>
      <c r="H480" s="16">
        <f t="shared" si="95"/>
        <v>0</v>
      </c>
      <c r="I480" s="4"/>
    </row>
    <row r="481" spans="1:9" ht="25.5">
      <c r="A481" s="11" t="s">
        <v>349</v>
      </c>
      <c r="B481" s="12" t="s">
        <v>282</v>
      </c>
      <c r="C481" s="12" t="s">
        <v>250</v>
      </c>
      <c r="D481" s="12" t="s">
        <v>350</v>
      </c>
      <c r="E481" s="12"/>
      <c r="F481" s="13">
        <f>F482+F483</f>
        <v>0</v>
      </c>
      <c r="G481" s="13">
        <f>G482+G483</f>
        <v>0</v>
      </c>
      <c r="H481" s="16">
        <f>H482+H483</f>
        <v>0</v>
      </c>
      <c r="I481" s="4"/>
    </row>
    <row r="482" spans="1:9" ht="15.75" customHeight="1">
      <c r="A482" s="11" t="s">
        <v>351</v>
      </c>
      <c r="B482" s="12" t="s">
        <v>282</v>
      </c>
      <c r="C482" s="12" t="s">
        <v>250</v>
      </c>
      <c r="D482" s="12" t="s">
        <v>350</v>
      </c>
      <c r="E482" s="12" t="s">
        <v>64</v>
      </c>
      <c r="F482" s="13">
        <v>0</v>
      </c>
      <c r="G482" s="13">
        <v>0</v>
      </c>
      <c r="H482" s="16">
        <v>0</v>
      </c>
      <c r="I482" s="4">
        <v>1</v>
      </c>
    </row>
    <row r="483" spans="1:9">
      <c r="A483" s="100" t="s">
        <v>352</v>
      </c>
      <c r="B483" s="101" t="s">
        <v>282</v>
      </c>
      <c r="C483" s="101" t="s">
        <v>250</v>
      </c>
      <c r="D483" s="101" t="s">
        <v>350</v>
      </c>
      <c r="E483" s="101" t="s">
        <v>64</v>
      </c>
      <c r="F483" s="102">
        <v>0</v>
      </c>
      <c r="G483" s="102">
        <v>0</v>
      </c>
      <c r="H483" s="102">
        <v>0</v>
      </c>
      <c r="I483" s="103">
        <v>2</v>
      </c>
    </row>
    <row r="484" spans="1:9">
      <c r="A484" s="134" t="s">
        <v>254</v>
      </c>
      <c r="B484" s="135" t="s">
        <v>282</v>
      </c>
      <c r="C484" s="135" t="s">
        <v>255</v>
      </c>
      <c r="D484" s="137"/>
      <c r="E484" s="137"/>
      <c r="F484" s="136">
        <f>F485</f>
        <v>400</v>
      </c>
      <c r="G484" s="136">
        <f t="shared" ref="G484:H486" si="96">G485</f>
        <v>369.2</v>
      </c>
      <c r="H484" s="136">
        <f>H485</f>
        <v>369.2</v>
      </c>
      <c r="I484" s="4"/>
    </row>
    <row r="485" spans="1:9">
      <c r="A485" s="133" t="s">
        <v>256</v>
      </c>
      <c r="B485" s="104" t="s">
        <v>282</v>
      </c>
      <c r="C485" s="104" t="s">
        <v>257</v>
      </c>
      <c r="D485" s="105"/>
      <c r="E485" s="105"/>
      <c r="F485" s="60">
        <f>F486</f>
        <v>400</v>
      </c>
      <c r="G485" s="60">
        <f t="shared" si="96"/>
        <v>369.2</v>
      </c>
      <c r="H485" s="60">
        <f t="shared" si="96"/>
        <v>369.2</v>
      </c>
      <c r="I485" s="4"/>
    </row>
    <row r="486" spans="1:9" s="18" customFormat="1" ht="25.5">
      <c r="A486" s="27" t="s">
        <v>925</v>
      </c>
      <c r="B486" s="12" t="s">
        <v>282</v>
      </c>
      <c r="C486" s="12" t="s">
        <v>257</v>
      </c>
      <c r="D486" s="12" t="s">
        <v>353</v>
      </c>
      <c r="E486" s="12"/>
      <c r="F486" s="13">
        <f>F487</f>
        <v>400</v>
      </c>
      <c r="G486" s="13">
        <f t="shared" si="96"/>
        <v>369.2</v>
      </c>
      <c r="H486" s="13">
        <f t="shared" si="96"/>
        <v>369.2</v>
      </c>
      <c r="I486" s="4"/>
    </row>
    <row r="487" spans="1:9" s="18" customFormat="1" ht="15.75" customHeight="1">
      <c r="A487" s="11" t="s">
        <v>82</v>
      </c>
      <c r="B487" s="12" t="s">
        <v>282</v>
      </c>
      <c r="C487" s="12" t="s">
        <v>257</v>
      </c>
      <c r="D487" s="12" t="s">
        <v>354</v>
      </c>
      <c r="E487" s="12"/>
      <c r="F487" s="13">
        <f>F488+F491+F493</f>
        <v>400</v>
      </c>
      <c r="G487" s="13">
        <f>G488+G491+G493</f>
        <v>369.2</v>
      </c>
      <c r="H487" s="13">
        <f>H488+H491+H493</f>
        <v>369.2</v>
      </c>
      <c r="I487" s="4"/>
    </row>
    <row r="488" spans="1:9" ht="25.5">
      <c r="A488" s="11" t="s">
        <v>355</v>
      </c>
      <c r="B488" s="12" t="s">
        <v>282</v>
      </c>
      <c r="C488" s="12" t="s">
        <v>257</v>
      </c>
      <c r="D488" s="12" t="s">
        <v>356</v>
      </c>
      <c r="E488" s="12"/>
      <c r="F488" s="14">
        <f>F489+F490</f>
        <v>289.2</v>
      </c>
      <c r="G488" s="14">
        <f>G489+G490</f>
        <v>289.2</v>
      </c>
      <c r="H488" s="14">
        <f>H489+H490</f>
        <v>289.2</v>
      </c>
      <c r="I488" s="4"/>
    </row>
    <row r="489" spans="1:9" ht="38.25" customHeight="1">
      <c r="A489" s="11" t="s">
        <v>23</v>
      </c>
      <c r="B489" s="12" t="s">
        <v>282</v>
      </c>
      <c r="C489" s="12" t="s">
        <v>257</v>
      </c>
      <c r="D489" s="12" t="s">
        <v>356</v>
      </c>
      <c r="E489" s="12" t="s">
        <v>24</v>
      </c>
      <c r="F489" s="14">
        <v>219.2</v>
      </c>
      <c r="G489" s="14">
        <v>219.2</v>
      </c>
      <c r="H489" s="15">
        <v>219.2</v>
      </c>
      <c r="I489" s="4">
        <v>1</v>
      </c>
    </row>
    <row r="490" spans="1:9" ht="15.75" customHeight="1">
      <c r="A490" s="11" t="s">
        <v>43</v>
      </c>
      <c r="B490" s="12" t="s">
        <v>282</v>
      </c>
      <c r="C490" s="12" t="s">
        <v>257</v>
      </c>
      <c r="D490" s="12" t="s">
        <v>356</v>
      </c>
      <c r="E490" s="12" t="s">
        <v>26</v>
      </c>
      <c r="F490" s="14">
        <v>70</v>
      </c>
      <c r="G490" s="14">
        <v>70</v>
      </c>
      <c r="H490" s="15">
        <v>70</v>
      </c>
      <c r="I490" s="4">
        <v>1</v>
      </c>
    </row>
    <row r="491" spans="1:9" ht="25.5">
      <c r="A491" s="11" t="s">
        <v>357</v>
      </c>
      <c r="B491" s="12" t="s">
        <v>282</v>
      </c>
      <c r="C491" s="12" t="s">
        <v>257</v>
      </c>
      <c r="D491" s="12" t="s">
        <v>358</v>
      </c>
      <c r="E491" s="12"/>
      <c r="F491" s="14">
        <f>F492</f>
        <v>30</v>
      </c>
      <c r="G491" s="14">
        <f>G492</f>
        <v>30</v>
      </c>
      <c r="H491" s="15">
        <f>H492</f>
        <v>30</v>
      </c>
      <c r="I491" s="4"/>
    </row>
    <row r="492" spans="1:9" ht="15.75" customHeight="1">
      <c r="A492" s="11" t="s">
        <v>43</v>
      </c>
      <c r="B492" s="12" t="s">
        <v>282</v>
      </c>
      <c r="C492" s="12" t="s">
        <v>257</v>
      </c>
      <c r="D492" s="12" t="s">
        <v>358</v>
      </c>
      <c r="E492" s="12" t="s">
        <v>26</v>
      </c>
      <c r="F492" s="14">
        <v>30</v>
      </c>
      <c r="G492" s="14">
        <v>30</v>
      </c>
      <c r="H492" s="15">
        <v>30</v>
      </c>
      <c r="I492" s="4">
        <v>1</v>
      </c>
    </row>
    <row r="493" spans="1:9" ht="25.5">
      <c r="A493" s="11" t="s">
        <v>359</v>
      </c>
      <c r="B493" s="12" t="s">
        <v>282</v>
      </c>
      <c r="C493" s="12" t="s">
        <v>257</v>
      </c>
      <c r="D493" s="12" t="s">
        <v>360</v>
      </c>
      <c r="E493" s="12"/>
      <c r="F493" s="13">
        <f>F494</f>
        <v>80.8</v>
      </c>
      <c r="G493" s="13">
        <f>G494</f>
        <v>50</v>
      </c>
      <c r="H493" s="16">
        <f>H494</f>
        <v>50</v>
      </c>
      <c r="I493" s="4"/>
    </row>
    <row r="494" spans="1:9" ht="15.75" customHeight="1">
      <c r="A494" s="11" t="s">
        <v>43</v>
      </c>
      <c r="B494" s="12" t="s">
        <v>282</v>
      </c>
      <c r="C494" s="12" t="s">
        <v>257</v>
      </c>
      <c r="D494" s="12" t="s">
        <v>360</v>
      </c>
      <c r="E494" s="12" t="s">
        <v>26</v>
      </c>
      <c r="F494" s="13">
        <v>80.8</v>
      </c>
      <c r="G494" s="13">
        <v>50</v>
      </c>
      <c r="H494" s="16">
        <v>50</v>
      </c>
      <c r="I494" s="4">
        <v>1</v>
      </c>
    </row>
    <row r="495" spans="1:9" ht="63">
      <c r="A495" s="147" t="s">
        <v>361</v>
      </c>
      <c r="B495" s="148" t="s">
        <v>362</v>
      </c>
      <c r="C495" s="160"/>
      <c r="D495" s="160"/>
      <c r="E495" s="160"/>
      <c r="F495" s="149">
        <f>F496+F814</f>
        <v>340686.5</v>
      </c>
      <c r="G495" s="149">
        <f>G496+G814</f>
        <v>293799.7</v>
      </c>
      <c r="H495" s="149">
        <f>H496+H814</f>
        <v>298022.10000000003</v>
      </c>
      <c r="I495" s="4"/>
    </row>
    <row r="496" spans="1:9">
      <c r="A496" s="134" t="s">
        <v>222</v>
      </c>
      <c r="B496" s="135" t="s">
        <v>362</v>
      </c>
      <c r="C496" s="135" t="s">
        <v>223</v>
      </c>
      <c r="D496" s="137"/>
      <c r="E496" s="137"/>
      <c r="F496" s="136">
        <f>F497+F592+F756+F777+F784</f>
        <v>326749.09999999998</v>
      </c>
      <c r="G496" s="136">
        <f>G497+G592+G756+G777+G784</f>
        <v>279862.3</v>
      </c>
      <c r="H496" s="136">
        <f>H497+H592+H756+H777+H784</f>
        <v>284084.7</v>
      </c>
      <c r="I496" s="4"/>
    </row>
    <row r="497" spans="1:9">
      <c r="A497" s="133" t="s">
        <v>363</v>
      </c>
      <c r="B497" s="104" t="s">
        <v>362</v>
      </c>
      <c r="C497" s="104" t="s">
        <v>364</v>
      </c>
      <c r="D497" s="104" t="s">
        <v>14</v>
      </c>
      <c r="E497" s="105" t="s">
        <v>14</v>
      </c>
      <c r="F497" s="60">
        <f>F498+F517+F527+F542</f>
        <v>58735.299999999996</v>
      </c>
      <c r="G497" s="60">
        <f>G498+G517+G527+G542</f>
        <v>56215.1</v>
      </c>
      <c r="H497" s="60">
        <f>H498+H517+H527+H542</f>
        <v>56014.5</v>
      </c>
      <c r="I497" s="4"/>
    </row>
    <row r="498" spans="1:9" ht="51">
      <c r="A498" s="22" t="s">
        <v>841</v>
      </c>
      <c r="B498" s="12" t="s">
        <v>362</v>
      </c>
      <c r="C498" s="12" t="s">
        <v>364</v>
      </c>
      <c r="D498" s="12" t="s">
        <v>711</v>
      </c>
      <c r="E498" s="12"/>
      <c r="F498" s="13">
        <f>F499+F502+F505+F508+F511+F514</f>
        <v>9</v>
      </c>
      <c r="G498" s="13">
        <f>G499+G502+G505+G508+G511+G514</f>
        <v>160</v>
      </c>
      <c r="H498" s="13">
        <f>H499+H502+H505+H508+H511+H514</f>
        <v>0</v>
      </c>
      <c r="I498" s="4"/>
    </row>
    <row r="499" spans="1:9">
      <c r="A499" s="22" t="s">
        <v>94</v>
      </c>
      <c r="B499" s="12" t="s">
        <v>362</v>
      </c>
      <c r="C499" s="12" t="s">
        <v>364</v>
      </c>
      <c r="D499" s="12" t="s">
        <v>718</v>
      </c>
      <c r="E499" s="12"/>
      <c r="F499" s="13">
        <f t="shared" ref="F499:H500" si="97">F500</f>
        <v>0</v>
      </c>
      <c r="G499" s="13">
        <f t="shared" si="97"/>
        <v>100</v>
      </c>
      <c r="H499" s="13">
        <f t="shared" si="97"/>
        <v>0</v>
      </c>
      <c r="I499" s="4"/>
    </row>
    <row r="500" spans="1:9" ht="15.75" customHeight="1">
      <c r="A500" s="11" t="s">
        <v>82</v>
      </c>
      <c r="B500" s="12" t="s">
        <v>362</v>
      </c>
      <c r="C500" s="12" t="s">
        <v>364</v>
      </c>
      <c r="D500" s="12" t="s">
        <v>713</v>
      </c>
      <c r="E500" s="12"/>
      <c r="F500" s="13">
        <f t="shared" si="97"/>
        <v>0</v>
      </c>
      <c r="G500" s="13">
        <f t="shared" si="97"/>
        <v>100</v>
      </c>
      <c r="H500" s="13">
        <f t="shared" si="97"/>
        <v>0</v>
      </c>
      <c r="I500" s="4"/>
    </row>
    <row r="501" spans="1:9" ht="15.75" customHeight="1">
      <c r="A501" s="11" t="s">
        <v>43</v>
      </c>
      <c r="B501" s="12" t="s">
        <v>362</v>
      </c>
      <c r="C501" s="12" t="s">
        <v>364</v>
      </c>
      <c r="D501" s="12" t="s">
        <v>713</v>
      </c>
      <c r="E501" s="12" t="s">
        <v>26</v>
      </c>
      <c r="F501" s="13">
        <v>0</v>
      </c>
      <c r="G501" s="13">
        <v>100</v>
      </c>
      <c r="H501" s="13">
        <v>0</v>
      </c>
      <c r="I501" s="4">
        <v>1</v>
      </c>
    </row>
    <row r="502" spans="1:9" ht="15.75" customHeight="1">
      <c r="A502" s="22" t="s">
        <v>95</v>
      </c>
      <c r="B502" s="12" t="s">
        <v>362</v>
      </c>
      <c r="C502" s="12" t="s">
        <v>364</v>
      </c>
      <c r="D502" s="12" t="s">
        <v>720</v>
      </c>
      <c r="E502" s="12"/>
      <c r="F502" s="13">
        <f t="shared" ref="F502:H503" si="98">F503</f>
        <v>9</v>
      </c>
      <c r="G502" s="13">
        <f t="shared" si="98"/>
        <v>0</v>
      </c>
      <c r="H502" s="13">
        <f t="shared" si="98"/>
        <v>0</v>
      </c>
      <c r="I502" s="4"/>
    </row>
    <row r="503" spans="1:9" ht="15.75" customHeight="1">
      <c r="A503" s="11" t="s">
        <v>82</v>
      </c>
      <c r="B503" s="12" t="s">
        <v>362</v>
      </c>
      <c r="C503" s="12" t="s">
        <v>364</v>
      </c>
      <c r="D503" s="12" t="s">
        <v>714</v>
      </c>
      <c r="E503" s="12"/>
      <c r="F503" s="13">
        <f t="shared" si="98"/>
        <v>9</v>
      </c>
      <c r="G503" s="13">
        <f t="shared" si="98"/>
        <v>0</v>
      </c>
      <c r="H503" s="13">
        <f t="shared" si="98"/>
        <v>0</v>
      </c>
      <c r="I503" s="4"/>
    </row>
    <row r="504" spans="1:9" ht="15.75" customHeight="1">
      <c r="A504" s="11" t="s">
        <v>43</v>
      </c>
      <c r="B504" s="12" t="s">
        <v>362</v>
      </c>
      <c r="C504" s="12" t="s">
        <v>364</v>
      </c>
      <c r="D504" s="12" t="s">
        <v>714</v>
      </c>
      <c r="E504" s="12" t="s">
        <v>26</v>
      </c>
      <c r="F504" s="13">
        <v>9</v>
      </c>
      <c r="G504" s="13">
        <v>0</v>
      </c>
      <c r="H504" s="13">
        <v>0</v>
      </c>
      <c r="I504" s="4">
        <v>1</v>
      </c>
    </row>
    <row r="505" spans="1:9" ht="15.75" customHeight="1">
      <c r="A505" s="22" t="s">
        <v>96</v>
      </c>
      <c r="B505" s="12" t="s">
        <v>362</v>
      </c>
      <c r="C505" s="12" t="s">
        <v>364</v>
      </c>
      <c r="D505" s="12" t="s">
        <v>722</v>
      </c>
      <c r="E505" s="12"/>
      <c r="F505" s="13">
        <f t="shared" ref="F505:H506" si="99">F506</f>
        <v>0</v>
      </c>
      <c r="G505" s="13">
        <f t="shared" si="99"/>
        <v>50</v>
      </c>
      <c r="H505" s="13">
        <f t="shared" si="99"/>
        <v>0</v>
      </c>
      <c r="I505" s="4"/>
    </row>
    <row r="506" spans="1:9" ht="15.75" customHeight="1">
      <c r="A506" s="11" t="s">
        <v>82</v>
      </c>
      <c r="B506" s="12" t="s">
        <v>362</v>
      </c>
      <c r="C506" s="12" t="s">
        <v>364</v>
      </c>
      <c r="D506" s="12" t="s">
        <v>715</v>
      </c>
      <c r="E506" s="12"/>
      <c r="F506" s="13">
        <f t="shared" si="99"/>
        <v>0</v>
      </c>
      <c r="G506" s="13">
        <f t="shared" si="99"/>
        <v>50</v>
      </c>
      <c r="H506" s="13">
        <f t="shared" si="99"/>
        <v>0</v>
      </c>
      <c r="I506" s="4"/>
    </row>
    <row r="507" spans="1:9" ht="15.75" customHeight="1">
      <c r="A507" s="11" t="s">
        <v>43</v>
      </c>
      <c r="B507" s="12" t="s">
        <v>362</v>
      </c>
      <c r="C507" s="12" t="s">
        <v>364</v>
      </c>
      <c r="D507" s="12" t="s">
        <v>715</v>
      </c>
      <c r="E507" s="12" t="s">
        <v>26</v>
      </c>
      <c r="F507" s="13">
        <v>0</v>
      </c>
      <c r="G507" s="13">
        <v>50</v>
      </c>
      <c r="H507" s="13">
        <v>0</v>
      </c>
      <c r="I507" s="4">
        <v>1</v>
      </c>
    </row>
    <row r="508" spans="1:9" ht="15.75" customHeight="1">
      <c r="A508" s="22" t="s">
        <v>707</v>
      </c>
      <c r="B508" s="12" t="s">
        <v>362</v>
      </c>
      <c r="C508" s="12" t="s">
        <v>364</v>
      </c>
      <c r="D508" s="12" t="s">
        <v>724</v>
      </c>
      <c r="E508" s="12"/>
      <c r="F508" s="13">
        <f t="shared" ref="F508:H509" si="100">F509</f>
        <v>0</v>
      </c>
      <c r="G508" s="13">
        <f t="shared" si="100"/>
        <v>10</v>
      </c>
      <c r="H508" s="13">
        <f t="shared" si="100"/>
        <v>0</v>
      </c>
      <c r="I508" s="4"/>
    </row>
    <row r="509" spans="1:9" ht="15.75" customHeight="1">
      <c r="A509" s="11" t="s">
        <v>82</v>
      </c>
      <c r="B509" s="12" t="s">
        <v>362</v>
      </c>
      <c r="C509" s="12" t="s">
        <v>364</v>
      </c>
      <c r="D509" s="12" t="s">
        <v>725</v>
      </c>
      <c r="E509" s="12"/>
      <c r="F509" s="13">
        <f t="shared" si="100"/>
        <v>0</v>
      </c>
      <c r="G509" s="13">
        <f t="shared" si="100"/>
        <v>10</v>
      </c>
      <c r="H509" s="13">
        <f t="shared" si="100"/>
        <v>0</v>
      </c>
      <c r="I509" s="4"/>
    </row>
    <row r="510" spans="1:9" ht="15.75" customHeight="1">
      <c r="A510" s="11" t="s">
        <v>43</v>
      </c>
      <c r="B510" s="12" t="s">
        <v>362</v>
      </c>
      <c r="C510" s="12" t="s">
        <v>364</v>
      </c>
      <c r="D510" s="12" t="s">
        <v>725</v>
      </c>
      <c r="E510" s="12" t="s">
        <v>26</v>
      </c>
      <c r="F510" s="13">
        <v>0</v>
      </c>
      <c r="G510" s="13">
        <v>10</v>
      </c>
      <c r="H510" s="13">
        <v>0</v>
      </c>
      <c r="I510" s="4">
        <v>1</v>
      </c>
    </row>
    <row r="511" spans="1:9" ht="25.5">
      <c r="A511" s="22" t="s">
        <v>708</v>
      </c>
      <c r="B511" s="12" t="s">
        <v>362</v>
      </c>
      <c r="C511" s="12" t="s">
        <v>364</v>
      </c>
      <c r="D511" s="12" t="s">
        <v>727</v>
      </c>
      <c r="E511" s="12"/>
      <c r="F511" s="13">
        <f t="shared" ref="F511:H512" si="101">F512</f>
        <v>0</v>
      </c>
      <c r="G511" s="13">
        <f t="shared" si="101"/>
        <v>0</v>
      </c>
      <c r="H511" s="13">
        <f t="shared" si="101"/>
        <v>0</v>
      </c>
      <c r="I511" s="4"/>
    </row>
    <row r="512" spans="1:9" ht="15.75" customHeight="1">
      <c r="A512" s="11" t="s">
        <v>82</v>
      </c>
      <c r="B512" s="12" t="s">
        <v>362</v>
      </c>
      <c r="C512" s="12" t="s">
        <v>364</v>
      </c>
      <c r="D512" s="12" t="s">
        <v>728</v>
      </c>
      <c r="E512" s="12"/>
      <c r="F512" s="13">
        <f t="shared" si="101"/>
        <v>0</v>
      </c>
      <c r="G512" s="13">
        <f t="shared" si="101"/>
        <v>0</v>
      </c>
      <c r="H512" s="13">
        <f t="shared" si="101"/>
        <v>0</v>
      </c>
      <c r="I512" s="4"/>
    </row>
    <row r="513" spans="1:9" ht="15.75" customHeight="1">
      <c r="A513" s="11" t="s">
        <v>43</v>
      </c>
      <c r="B513" s="12" t="s">
        <v>362</v>
      </c>
      <c r="C513" s="12" t="s">
        <v>364</v>
      </c>
      <c r="D513" s="12" t="s">
        <v>728</v>
      </c>
      <c r="E513" s="12" t="s">
        <v>26</v>
      </c>
      <c r="F513" s="13">
        <v>0</v>
      </c>
      <c r="G513" s="13">
        <v>0</v>
      </c>
      <c r="H513" s="13">
        <v>0</v>
      </c>
      <c r="I513" s="4">
        <v>1</v>
      </c>
    </row>
    <row r="514" spans="1:9">
      <c r="A514" s="22" t="s">
        <v>709</v>
      </c>
      <c r="B514" s="12" t="s">
        <v>362</v>
      </c>
      <c r="C514" s="12" t="s">
        <v>364</v>
      </c>
      <c r="D514" s="12" t="s">
        <v>730</v>
      </c>
      <c r="E514" s="12"/>
      <c r="F514" s="13">
        <f t="shared" ref="F514:H515" si="102">F515</f>
        <v>0</v>
      </c>
      <c r="G514" s="13">
        <f t="shared" si="102"/>
        <v>0</v>
      </c>
      <c r="H514" s="13">
        <f t="shared" si="102"/>
        <v>0</v>
      </c>
      <c r="I514" s="4"/>
    </row>
    <row r="515" spans="1:9" ht="15.75" customHeight="1">
      <c r="A515" s="11" t="s">
        <v>82</v>
      </c>
      <c r="B515" s="12" t="s">
        <v>362</v>
      </c>
      <c r="C515" s="12" t="s">
        <v>364</v>
      </c>
      <c r="D515" s="12" t="s">
        <v>731</v>
      </c>
      <c r="E515" s="12"/>
      <c r="F515" s="13">
        <f t="shared" si="102"/>
        <v>0</v>
      </c>
      <c r="G515" s="13">
        <f t="shared" si="102"/>
        <v>0</v>
      </c>
      <c r="H515" s="13">
        <f t="shared" si="102"/>
        <v>0</v>
      </c>
      <c r="I515" s="4"/>
    </row>
    <row r="516" spans="1:9" ht="15.75" customHeight="1">
      <c r="A516" s="11" t="s">
        <v>43</v>
      </c>
      <c r="B516" s="12" t="s">
        <v>362</v>
      </c>
      <c r="C516" s="12" t="s">
        <v>364</v>
      </c>
      <c r="D516" s="12" t="s">
        <v>731</v>
      </c>
      <c r="E516" s="12" t="s">
        <v>26</v>
      </c>
      <c r="F516" s="13">
        <v>0</v>
      </c>
      <c r="G516" s="13">
        <v>0</v>
      </c>
      <c r="H516" s="13">
        <v>0</v>
      </c>
      <c r="I516" s="4">
        <v>1</v>
      </c>
    </row>
    <row r="517" spans="1:9" ht="38.25">
      <c r="A517" s="22" t="s">
        <v>959</v>
      </c>
      <c r="B517" s="12" t="s">
        <v>362</v>
      </c>
      <c r="C517" s="12" t="s">
        <v>364</v>
      </c>
      <c r="D517" s="12" t="s">
        <v>366</v>
      </c>
      <c r="E517" s="12"/>
      <c r="F517" s="13">
        <f>+F518</f>
        <v>0</v>
      </c>
      <c r="G517" s="13">
        <f>+G518</f>
        <v>0</v>
      </c>
      <c r="H517" s="13">
        <f>+H518</f>
        <v>0</v>
      </c>
      <c r="I517" s="4"/>
    </row>
    <row r="518" spans="1:9">
      <c r="A518" s="11" t="s">
        <v>367</v>
      </c>
      <c r="B518" s="12" t="s">
        <v>362</v>
      </c>
      <c r="C518" s="12" t="s">
        <v>364</v>
      </c>
      <c r="D518" s="12" t="s">
        <v>368</v>
      </c>
      <c r="E518" s="12"/>
      <c r="F518" s="13">
        <f>F519+F524+F521</f>
        <v>0</v>
      </c>
      <c r="G518" s="13">
        <f>G519+G524+G521</f>
        <v>0</v>
      </c>
      <c r="H518" s="13">
        <f>H519+H524+H521</f>
        <v>0</v>
      </c>
      <c r="I518" s="4"/>
    </row>
    <row r="519" spans="1:9" ht="15.75" customHeight="1">
      <c r="A519" s="11" t="s">
        <v>82</v>
      </c>
      <c r="B519" s="12" t="s">
        <v>362</v>
      </c>
      <c r="C519" s="12" t="s">
        <v>364</v>
      </c>
      <c r="D519" s="12" t="s">
        <v>369</v>
      </c>
      <c r="E519" s="12"/>
      <c r="F519" s="13">
        <f>F520</f>
        <v>0</v>
      </c>
      <c r="G519" s="13">
        <f>G520</f>
        <v>0</v>
      </c>
      <c r="H519" s="13">
        <f>H520</f>
        <v>0</v>
      </c>
      <c r="I519" s="4"/>
    </row>
    <row r="520" spans="1:9" ht="15.75" customHeight="1">
      <c r="A520" s="11" t="s">
        <v>370</v>
      </c>
      <c r="B520" s="12" t="s">
        <v>362</v>
      </c>
      <c r="C520" s="12" t="s">
        <v>364</v>
      </c>
      <c r="D520" s="12" t="s">
        <v>369</v>
      </c>
      <c r="E520" s="12" t="s">
        <v>26</v>
      </c>
      <c r="F520" s="13">
        <v>0</v>
      </c>
      <c r="G520" s="13">
        <v>0</v>
      </c>
      <c r="H520" s="16">
        <v>0</v>
      </c>
      <c r="I520" s="4">
        <v>1</v>
      </c>
    </row>
    <row r="521" spans="1:9">
      <c r="A521" s="100" t="s">
        <v>415</v>
      </c>
      <c r="B521" s="12" t="s">
        <v>362</v>
      </c>
      <c r="C521" s="12" t="s">
        <v>364</v>
      </c>
      <c r="D521" s="12" t="s">
        <v>811</v>
      </c>
      <c r="E521" s="12"/>
      <c r="F521" s="13">
        <f>F522+F523</f>
        <v>0</v>
      </c>
      <c r="G521" s="13">
        <f>G522+G523</f>
        <v>0</v>
      </c>
      <c r="H521" s="16">
        <f>H522+H523</f>
        <v>0</v>
      </c>
      <c r="I521" s="4"/>
    </row>
    <row r="522" spans="1:9" ht="25.5">
      <c r="A522" s="100" t="s">
        <v>138</v>
      </c>
      <c r="B522" s="101" t="s">
        <v>362</v>
      </c>
      <c r="C522" s="101" t="s">
        <v>364</v>
      </c>
      <c r="D522" s="101" t="s">
        <v>811</v>
      </c>
      <c r="E522" s="101" t="s">
        <v>26</v>
      </c>
      <c r="F522" s="102">
        <v>0</v>
      </c>
      <c r="G522" s="102">
        <v>0</v>
      </c>
      <c r="H522" s="109">
        <v>0</v>
      </c>
      <c r="I522" s="103">
        <v>2</v>
      </c>
    </row>
    <row r="523" spans="1:9" ht="25.5">
      <c r="A523" s="11" t="s">
        <v>137</v>
      </c>
      <c r="B523" s="12" t="s">
        <v>362</v>
      </c>
      <c r="C523" s="12" t="s">
        <v>364</v>
      </c>
      <c r="D523" s="12" t="s">
        <v>416</v>
      </c>
      <c r="E523" s="12" t="s">
        <v>26</v>
      </c>
      <c r="F523" s="13">
        <v>0</v>
      </c>
      <c r="G523" s="13">
        <v>0</v>
      </c>
      <c r="H523" s="16">
        <v>0</v>
      </c>
      <c r="I523" s="4">
        <v>1</v>
      </c>
    </row>
    <row r="524" spans="1:9" ht="38.25">
      <c r="A524" s="100" t="s">
        <v>926</v>
      </c>
      <c r="B524" s="12" t="s">
        <v>362</v>
      </c>
      <c r="C524" s="12" t="s">
        <v>364</v>
      </c>
      <c r="D524" s="12" t="s">
        <v>371</v>
      </c>
      <c r="E524" s="12"/>
      <c r="F524" s="13">
        <f>F525+F526</f>
        <v>0</v>
      </c>
      <c r="G524" s="13">
        <f>G525+G526</f>
        <v>0</v>
      </c>
      <c r="H524" s="16">
        <f>H525+H526</f>
        <v>0</v>
      </c>
      <c r="I524" s="4"/>
    </row>
    <row r="525" spans="1:9" ht="25.5">
      <c r="A525" s="100" t="s">
        <v>138</v>
      </c>
      <c r="B525" s="101" t="s">
        <v>362</v>
      </c>
      <c r="C525" s="101" t="s">
        <v>364</v>
      </c>
      <c r="D525" s="101" t="s">
        <v>371</v>
      </c>
      <c r="E525" s="101" t="s">
        <v>26</v>
      </c>
      <c r="F525" s="102">
        <v>0</v>
      </c>
      <c r="G525" s="102">
        <v>0</v>
      </c>
      <c r="H525" s="102">
        <v>0</v>
      </c>
      <c r="I525" s="103">
        <v>2</v>
      </c>
    </row>
    <row r="526" spans="1:9" ht="25.5">
      <c r="A526" s="11" t="s">
        <v>137</v>
      </c>
      <c r="B526" s="12" t="s">
        <v>362</v>
      </c>
      <c r="C526" s="12" t="s">
        <v>364</v>
      </c>
      <c r="D526" s="12" t="s">
        <v>371</v>
      </c>
      <c r="E526" s="12" t="s">
        <v>26</v>
      </c>
      <c r="F526" s="13">
        <v>0</v>
      </c>
      <c r="G526" s="13">
        <v>0</v>
      </c>
      <c r="H526" s="13">
        <v>0</v>
      </c>
      <c r="I526" s="4">
        <v>1</v>
      </c>
    </row>
    <row r="527" spans="1:9" s="18" customFormat="1" ht="38.25">
      <c r="A527" s="22" t="s">
        <v>927</v>
      </c>
      <c r="B527" s="12" t="s">
        <v>362</v>
      </c>
      <c r="C527" s="12" t="s">
        <v>364</v>
      </c>
      <c r="D527" s="12" t="s">
        <v>372</v>
      </c>
      <c r="E527" s="12"/>
      <c r="F527" s="13">
        <f>F528+F532+F535</f>
        <v>155.6</v>
      </c>
      <c r="G527" s="13">
        <f>G528+G532+G535</f>
        <v>155.6</v>
      </c>
      <c r="H527" s="13">
        <f>H528+H532+H535</f>
        <v>155.6</v>
      </c>
      <c r="I527" s="4"/>
    </row>
    <row r="528" spans="1:9" ht="39.75" customHeight="1">
      <c r="A528" s="11" t="s">
        <v>373</v>
      </c>
      <c r="B528" s="12" t="s">
        <v>362</v>
      </c>
      <c r="C528" s="12" t="s">
        <v>364</v>
      </c>
      <c r="D528" s="12" t="s">
        <v>374</v>
      </c>
      <c r="E528" s="12"/>
      <c r="F528" s="13">
        <f>F529</f>
        <v>97.2</v>
      </c>
      <c r="G528" s="13">
        <f>G529</f>
        <v>97.2</v>
      </c>
      <c r="H528" s="13">
        <f>H529</f>
        <v>97.2</v>
      </c>
      <c r="I528" s="4"/>
    </row>
    <row r="529" spans="1:9" ht="25.5">
      <c r="A529" s="100" t="s">
        <v>375</v>
      </c>
      <c r="B529" s="12" t="s">
        <v>362</v>
      </c>
      <c r="C529" s="12" t="s">
        <v>364</v>
      </c>
      <c r="D529" s="12" t="s">
        <v>376</v>
      </c>
      <c r="E529" s="12"/>
      <c r="F529" s="13">
        <f>F530+F531</f>
        <v>97.2</v>
      </c>
      <c r="G529" s="13">
        <f>G530+G531</f>
        <v>97.2</v>
      </c>
      <c r="H529" s="13">
        <f>H530+H531</f>
        <v>97.2</v>
      </c>
      <c r="I529" s="4"/>
    </row>
    <row r="530" spans="1:9" ht="38.25" customHeight="1">
      <c r="A530" s="100" t="s">
        <v>23</v>
      </c>
      <c r="B530" s="101" t="s">
        <v>362</v>
      </c>
      <c r="C530" s="101" t="s">
        <v>364</v>
      </c>
      <c r="D530" s="101" t="s">
        <v>376</v>
      </c>
      <c r="E530" s="101" t="s">
        <v>24</v>
      </c>
      <c r="F530" s="102">
        <v>84</v>
      </c>
      <c r="G530" s="102">
        <v>84</v>
      </c>
      <c r="H530" s="102">
        <v>84</v>
      </c>
      <c r="I530" s="103">
        <v>2</v>
      </c>
    </row>
    <row r="531" spans="1:9" ht="25.5">
      <c r="A531" s="100" t="s">
        <v>71</v>
      </c>
      <c r="B531" s="101" t="s">
        <v>362</v>
      </c>
      <c r="C531" s="101" t="s">
        <v>364</v>
      </c>
      <c r="D531" s="101" t="s">
        <v>376</v>
      </c>
      <c r="E531" s="101" t="s">
        <v>72</v>
      </c>
      <c r="F531" s="102">
        <v>13.2</v>
      </c>
      <c r="G531" s="102">
        <v>13.2</v>
      </c>
      <c r="H531" s="102">
        <v>13.2</v>
      </c>
      <c r="I531" s="103">
        <v>2</v>
      </c>
    </row>
    <row r="532" spans="1:9" ht="25.5">
      <c r="A532" s="11" t="s">
        <v>377</v>
      </c>
      <c r="B532" s="12" t="s">
        <v>362</v>
      </c>
      <c r="C532" s="12" t="s">
        <v>364</v>
      </c>
      <c r="D532" s="12" t="s">
        <v>378</v>
      </c>
      <c r="E532" s="12"/>
      <c r="F532" s="13">
        <f t="shared" ref="F532:H533" si="103">F533</f>
        <v>3</v>
      </c>
      <c r="G532" s="13">
        <f t="shared" si="103"/>
        <v>3</v>
      </c>
      <c r="H532" s="13">
        <f t="shared" si="103"/>
        <v>3</v>
      </c>
      <c r="I532" s="4"/>
    </row>
    <row r="533" spans="1:9" ht="25.5">
      <c r="A533" s="100" t="s">
        <v>375</v>
      </c>
      <c r="B533" s="12" t="s">
        <v>362</v>
      </c>
      <c r="C533" s="12" t="s">
        <v>364</v>
      </c>
      <c r="D533" s="12" t="s">
        <v>379</v>
      </c>
      <c r="E533" s="12"/>
      <c r="F533" s="13">
        <f t="shared" si="103"/>
        <v>3</v>
      </c>
      <c r="G533" s="13">
        <f t="shared" si="103"/>
        <v>3</v>
      </c>
      <c r="H533" s="13">
        <f t="shared" si="103"/>
        <v>3</v>
      </c>
      <c r="I533" s="4"/>
    </row>
    <row r="534" spans="1:9" ht="15" customHeight="1">
      <c r="A534" s="100" t="s">
        <v>43</v>
      </c>
      <c r="B534" s="101" t="s">
        <v>362</v>
      </c>
      <c r="C534" s="101" t="s">
        <v>364</v>
      </c>
      <c r="D534" s="101" t="s">
        <v>379</v>
      </c>
      <c r="E534" s="101" t="s">
        <v>26</v>
      </c>
      <c r="F534" s="102">
        <v>3</v>
      </c>
      <c r="G534" s="102">
        <v>3</v>
      </c>
      <c r="H534" s="102">
        <v>3</v>
      </c>
      <c r="I534" s="103">
        <v>2</v>
      </c>
    </row>
    <row r="535" spans="1:9" ht="25.5" customHeight="1">
      <c r="A535" s="11" t="s">
        <v>380</v>
      </c>
      <c r="B535" s="12" t="s">
        <v>362</v>
      </c>
      <c r="C535" s="12" t="s">
        <v>364</v>
      </c>
      <c r="D535" s="12" t="s">
        <v>381</v>
      </c>
      <c r="E535" s="12"/>
      <c r="F535" s="13">
        <f>F536+F539</f>
        <v>55.4</v>
      </c>
      <c r="G535" s="13">
        <f>G536+G539</f>
        <v>55.4</v>
      </c>
      <c r="H535" s="13">
        <f>H536+H539</f>
        <v>55.4</v>
      </c>
      <c r="I535" s="4"/>
    </row>
    <row r="536" spans="1:9" ht="25.5">
      <c r="A536" s="100" t="s">
        <v>375</v>
      </c>
      <c r="B536" s="12" t="s">
        <v>362</v>
      </c>
      <c r="C536" s="12" t="s">
        <v>364</v>
      </c>
      <c r="D536" s="12" t="s">
        <v>382</v>
      </c>
      <c r="E536" s="12"/>
      <c r="F536" s="13">
        <f>F537+F538</f>
        <v>39.799999999999997</v>
      </c>
      <c r="G536" s="13">
        <f>G537+G538</f>
        <v>39.799999999999997</v>
      </c>
      <c r="H536" s="13">
        <f>H537+H538</f>
        <v>39.799999999999997</v>
      </c>
      <c r="I536" s="4"/>
    </row>
    <row r="537" spans="1:9" ht="15" customHeight="1">
      <c r="A537" s="100" t="s">
        <v>43</v>
      </c>
      <c r="B537" s="101" t="s">
        <v>362</v>
      </c>
      <c r="C537" s="101" t="s">
        <v>364</v>
      </c>
      <c r="D537" s="101" t="s">
        <v>382</v>
      </c>
      <c r="E537" s="101" t="s">
        <v>26</v>
      </c>
      <c r="F537" s="102">
        <v>38</v>
      </c>
      <c r="G537" s="102">
        <v>38</v>
      </c>
      <c r="H537" s="102">
        <v>38</v>
      </c>
      <c r="I537" s="103">
        <v>2</v>
      </c>
    </row>
    <row r="538" spans="1:9" ht="25.5">
      <c r="A538" s="100" t="s">
        <v>71</v>
      </c>
      <c r="B538" s="101" t="s">
        <v>362</v>
      </c>
      <c r="C538" s="101" t="s">
        <v>364</v>
      </c>
      <c r="D538" s="101" t="s">
        <v>382</v>
      </c>
      <c r="E538" s="101" t="s">
        <v>72</v>
      </c>
      <c r="F538" s="102">
        <v>1.8</v>
      </c>
      <c r="G538" s="102">
        <v>1.8</v>
      </c>
      <c r="H538" s="102">
        <v>1.8</v>
      </c>
      <c r="I538" s="103">
        <v>2</v>
      </c>
    </row>
    <row r="539" spans="1:9" ht="25.5">
      <c r="A539" s="11" t="s">
        <v>383</v>
      </c>
      <c r="B539" s="12" t="s">
        <v>362</v>
      </c>
      <c r="C539" s="12" t="s">
        <v>364</v>
      </c>
      <c r="D539" s="12" t="s">
        <v>384</v>
      </c>
      <c r="E539" s="12"/>
      <c r="F539" s="13">
        <f>F540+F541</f>
        <v>15.6</v>
      </c>
      <c r="G539" s="13">
        <f>G540+G541</f>
        <v>15.6</v>
      </c>
      <c r="H539" s="13">
        <f>H540+H541</f>
        <v>15.6</v>
      </c>
      <c r="I539" s="4"/>
    </row>
    <row r="540" spans="1:9" ht="13.5" customHeight="1">
      <c r="A540" s="11" t="s">
        <v>43</v>
      </c>
      <c r="B540" s="12" t="s">
        <v>362</v>
      </c>
      <c r="C540" s="12" t="s">
        <v>364</v>
      </c>
      <c r="D540" s="12" t="s">
        <v>384</v>
      </c>
      <c r="E540" s="12" t="s">
        <v>26</v>
      </c>
      <c r="F540" s="13">
        <v>13.9</v>
      </c>
      <c r="G540" s="13">
        <v>13.9</v>
      </c>
      <c r="H540" s="16">
        <v>13.9</v>
      </c>
      <c r="I540" s="4">
        <v>1</v>
      </c>
    </row>
    <row r="541" spans="1:9" ht="25.5">
      <c r="A541" s="11" t="s">
        <v>71</v>
      </c>
      <c r="B541" s="12" t="s">
        <v>362</v>
      </c>
      <c r="C541" s="12" t="s">
        <v>364</v>
      </c>
      <c r="D541" s="12" t="s">
        <v>384</v>
      </c>
      <c r="E541" s="12" t="s">
        <v>72</v>
      </c>
      <c r="F541" s="13">
        <v>1.7</v>
      </c>
      <c r="G541" s="13">
        <v>1.7</v>
      </c>
      <c r="H541" s="13">
        <v>1.7</v>
      </c>
      <c r="I541" s="4">
        <v>1</v>
      </c>
    </row>
    <row r="542" spans="1:9">
      <c r="A542" s="11" t="s">
        <v>241</v>
      </c>
      <c r="B542" s="12" t="s">
        <v>362</v>
      </c>
      <c r="C542" s="12" t="s">
        <v>364</v>
      </c>
      <c r="D542" s="12" t="s">
        <v>30</v>
      </c>
      <c r="E542" s="12"/>
      <c r="F542" s="13">
        <f>F543+F547+F549+F551+F553+F555+F557+F565+F567+F571+F573+F583+F585+F587+F590</f>
        <v>58570.7</v>
      </c>
      <c r="G542" s="13">
        <f>G543+G547+G549+G551+G553+G555+G557+G565+G567+G571+G573+G583+G585+G587+G590</f>
        <v>55899.5</v>
      </c>
      <c r="H542" s="13">
        <f>H543+H547+H549+H551+H553+H555+H557+H565+H567+H571+H573+H583+H585+H587+H590</f>
        <v>55858.9</v>
      </c>
      <c r="I542" s="4"/>
    </row>
    <row r="543" spans="1:9">
      <c r="A543" s="11" t="s">
        <v>743</v>
      </c>
      <c r="B543" s="12" t="s">
        <v>362</v>
      </c>
      <c r="C543" s="12" t="s">
        <v>364</v>
      </c>
      <c r="D543" s="12" t="s">
        <v>745</v>
      </c>
      <c r="E543" s="12"/>
      <c r="F543" s="13">
        <f>F544+F545+F546</f>
        <v>17561.7</v>
      </c>
      <c r="G543" s="13">
        <f>G544+G545+G546</f>
        <v>15409.2</v>
      </c>
      <c r="H543" s="13">
        <f>H544+H545+H546</f>
        <v>15409.2</v>
      </c>
      <c r="I543" s="4"/>
    </row>
    <row r="544" spans="1:9" ht="38.25" customHeight="1">
      <c r="A544" s="11" t="s">
        <v>23</v>
      </c>
      <c r="B544" s="12" t="s">
        <v>362</v>
      </c>
      <c r="C544" s="12" t="s">
        <v>364</v>
      </c>
      <c r="D544" s="12" t="s">
        <v>745</v>
      </c>
      <c r="E544" s="12" t="s">
        <v>24</v>
      </c>
      <c r="F544" s="13">
        <v>12409.2</v>
      </c>
      <c r="G544" s="13">
        <v>12409.2</v>
      </c>
      <c r="H544" s="13">
        <v>12409.2</v>
      </c>
      <c r="I544" s="4">
        <v>1</v>
      </c>
    </row>
    <row r="545" spans="1:9" ht="12.75" customHeight="1">
      <c r="A545" s="11" t="s">
        <v>43</v>
      </c>
      <c r="B545" s="12" t="s">
        <v>362</v>
      </c>
      <c r="C545" s="12" t="s">
        <v>364</v>
      </c>
      <c r="D545" s="12" t="s">
        <v>745</v>
      </c>
      <c r="E545" s="12" t="s">
        <v>26</v>
      </c>
      <c r="F545" s="13">
        <v>5152.5</v>
      </c>
      <c r="G545" s="13">
        <v>3000</v>
      </c>
      <c r="H545" s="13">
        <v>3000</v>
      </c>
      <c r="I545" s="4">
        <v>1</v>
      </c>
    </row>
    <row r="546" spans="1:9" ht="25.5">
      <c r="A546" s="11" t="s">
        <v>385</v>
      </c>
      <c r="B546" s="12" t="s">
        <v>362</v>
      </c>
      <c r="C546" s="12" t="s">
        <v>364</v>
      </c>
      <c r="D546" s="12" t="s">
        <v>745</v>
      </c>
      <c r="E546" s="12" t="s">
        <v>64</v>
      </c>
      <c r="F546" s="13">
        <v>0</v>
      </c>
      <c r="G546" s="13">
        <v>0</v>
      </c>
      <c r="H546" s="16">
        <v>0</v>
      </c>
      <c r="I546" s="4">
        <v>1</v>
      </c>
    </row>
    <row r="547" spans="1:9">
      <c r="A547" s="11" t="s">
        <v>386</v>
      </c>
      <c r="B547" s="12" t="s">
        <v>362</v>
      </c>
      <c r="C547" s="12" t="s">
        <v>364</v>
      </c>
      <c r="D547" s="12" t="s">
        <v>387</v>
      </c>
      <c r="E547" s="12"/>
      <c r="F547" s="13">
        <f>F548</f>
        <v>5200</v>
      </c>
      <c r="G547" s="13">
        <f>G548</f>
        <v>5200</v>
      </c>
      <c r="H547" s="16">
        <f>H548</f>
        <v>5200</v>
      </c>
      <c r="I547" s="4"/>
    </row>
    <row r="548" spans="1:9" ht="15.75" customHeight="1">
      <c r="A548" s="11" t="s">
        <v>43</v>
      </c>
      <c r="B548" s="12" t="s">
        <v>362</v>
      </c>
      <c r="C548" s="12" t="s">
        <v>364</v>
      </c>
      <c r="D548" s="12" t="s">
        <v>387</v>
      </c>
      <c r="E548" s="12" t="s">
        <v>26</v>
      </c>
      <c r="F548" s="13">
        <v>5200</v>
      </c>
      <c r="G548" s="13">
        <v>5200</v>
      </c>
      <c r="H548" s="13">
        <v>5200</v>
      </c>
      <c r="I548" s="4">
        <v>1</v>
      </c>
    </row>
    <row r="549" spans="1:9">
      <c r="A549" s="11" t="s">
        <v>751</v>
      </c>
      <c r="B549" s="12" t="s">
        <v>362</v>
      </c>
      <c r="C549" s="12" t="s">
        <v>364</v>
      </c>
      <c r="D549" s="12" t="s">
        <v>388</v>
      </c>
      <c r="E549" s="12"/>
      <c r="F549" s="13">
        <f>F550</f>
        <v>236</v>
      </c>
      <c r="G549" s="13">
        <f>G550</f>
        <v>236</v>
      </c>
      <c r="H549" s="16">
        <f>H550</f>
        <v>236</v>
      </c>
      <c r="I549" s="4"/>
    </row>
    <row r="550" spans="1:9" ht="13.5" customHeight="1">
      <c r="A550" s="11" t="s">
        <v>43</v>
      </c>
      <c r="B550" s="12" t="s">
        <v>362</v>
      </c>
      <c r="C550" s="12" t="s">
        <v>364</v>
      </c>
      <c r="D550" s="12" t="s">
        <v>388</v>
      </c>
      <c r="E550" s="12" t="s">
        <v>26</v>
      </c>
      <c r="F550" s="13">
        <v>236</v>
      </c>
      <c r="G550" s="13">
        <v>236</v>
      </c>
      <c r="H550" s="13">
        <v>236</v>
      </c>
      <c r="I550" s="4">
        <v>1</v>
      </c>
    </row>
    <row r="551" spans="1:9" ht="38.25">
      <c r="A551" s="11" t="s">
        <v>389</v>
      </c>
      <c r="B551" s="12" t="s">
        <v>362</v>
      </c>
      <c r="C551" s="12" t="s">
        <v>364</v>
      </c>
      <c r="D551" s="12" t="s">
        <v>390</v>
      </c>
      <c r="E551" s="12"/>
      <c r="F551" s="13">
        <f>F552</f>
        <v>22</v>
      </c>
      <c r="G551" s="13">
        <f>G552</f>
        <v>22</v>
      </c>
      <c r="H551" s="13">
        <f>H552</f>
        <v>22</v>
      </c>
      <c r="I551" s="4"/>
    </row>
    <row r="552" spans="1:9" ht="16.5" customHeight="1">
      <c r="A552" s="11" t="s">
        <v>43</v>
      </c>
      <c r="B552" s="12" t="s">
        <v>362</v>
      </c>
      <c r="C552" s="12" t="s">
        <v>364</v>
      </c>
      <c r="D552" s="12" t="s">
        <v>390</v>
      </c>
      <c r="E552" s="12" t="s">
        <v>26</v>
      </c>
      <c r="F552" s="13">
        <v>22</v>
      </c>
      <c r="G552" s="13">
        <v>22</v>
      </c>
      <c r="H552" s="13">
        <v>22</v>
      </c>
      <c r="I552" s="4">
        <v>1</v>
      </c>
    </row>
    <row r="553" spans="1:9">
      <c r="A553" s="11" t="s">
        <v>749</v>
      </c>
      <c r="B553" s="12" t="s">
        <v>362</v>
      </c>
      <c r="C553" s="12" t="s">
        <v>364</v>
      </c>
      <c r="D553" s="12" t="s">
        <v>750</v>
      </c>
      <c r="E553" s="12"/>
      <c r="F553" s="13">
        <f>F554</f>
        <v>58.3</v>
      </c>
      <c r="G553" s="13">
        <f>G554</f>
        <v>58.3</v>
      </c>
      <c r="H553" s="16">
        <f>H554</f>
        <v>58.3</v>
      </c>
      <c r="I553" s="4"/>
    </row>
    <row r="554" spans="1:9" ht="15.75" customHeight="1">
      <c r="A554" s="11" t="s">
        <v>43</v>
      </c>
      <c r="B554" s="12" t="s">
        <v>362</v>
      </c>
      <c r="C554" s="12" t="s">
        <v>364</v>
      </c>
      <c r="D554" s="12" t="s">
        <v>750</v>
      </c>
      <c r="E554" s="12" t="s">
        <v>26</v>
      </c>
      <c r="F554" s="13">
        <v>58.3</v>
      </c>
      <c r="G554" s="13">
        <v>58.3</v>
      </c>
      <c r="H554" s="13">
        <v>58.3</v>
      </c>
      <c r="I554" s="4">
        <v>1</v>
      </c>
    </row>
    <row r="555" spans="1:9">
      <c r="A555" s="11" t="s">
        <v>391</v>
      </c>
      <c r="B555" s="12" t="s">
        <v>362</v>
      </c>
      <c r="C555" s="12" t="s">
        <v>364</v>
      </c>
      <c r="D555" s="12" t="s">
        <v>295</v>
      </c>
      <c r="E555" s="12"/>
      <c r="F555" s="13">
        <f>F556</f>
        <v>1245</v>
      </c>
      <c r="G555" s="13">
        <f>G556</f>
        <v>1254</v>
      </c>
      <c r="H555" s="16">
        <f>H556</f>
        <v>1254</v>
      </c>
      <c r="I555" s="4"/>
    </row>
    <row r="556" spans="1:9" ht="25.5">
      <c r="A556" s="11" t="s">
        <v>71</v>
      </c>
      <c r="B556" s="12" t="s">
        <v>362</v>
      </c>
      <c r="C556" s="12" t="s">
        <v>364</v>
      </c>
      <c r="D556" s="12" t="s">
        <v>295</v>
      </c>
      <c r="E556" s="12" t="s">
        <v>72</v>
      </c>
      <c r="F556" s="13">
        <v>1245</v>
      </c>
      <c r="G556" s="13">
        <v>1254</v>
      </c>
      <c r="H556" s="13">
        <v>1254</v>
      </c>
      <c r="I556" s="4">
        <v>1</v>
      </c>
    </row>
    <row r="557" spans="1:9" ht="25.5">
      <c r="A557" s="11" t="s">
        <v>392</v>
      </c>
      <c r="B557" s="12" t="s">
        <v>362</v>
      </c>
      <c r="C557" s="12" t="s">
        <v>364</v>
      </c>
      <c r="D557" s="12" t="s">
        <v>393</v>
      </c>
      <c r="E557" s="12"/>
      <c r="F557" s="13">
        <f>F558+F561+F563</f>
        <v>19526.2</v>
      </c>
      <c r="G557" s="13">
        <f>G558+G561+G563</f>
        <v>19207.400000000001</v>
      </c>
      <c r="H557" s="13">
        <f>H558+H561+H563</f>
        <v>19166.800000000003</v>
      </c>
      <c r="I557" s="4"/>
    </row>
    <row r="558" spans="1:9" ht="25.5" customHeight="1">
      <c r="A558" s="100" t="s">
        <v>394</v>
      </c>
      <c r="B558" s="12" t="s">
        <v>362</v>
      </c>
      <c r="C558" s="12" t="s">
        <v>364</v>
      </c>
      <c r="D558" s="12" t="s">
        <v>395</v>
      </c>
      <c r="E558" s="12"/>
      <c r="F558" s="13">
        <f>F559+F560</f>
        <v>14584.6</v>
      </c>
      <c r="G558" s="13">
        <f t="shared" ref="G558:H558" si="104">G559+G560</f>
        <v>14265.8</v>
      </c>
      <c r="H558" s="13">
        <f t="shared" si="104"/>
        <v>14265.8</v>
      </c>
      <c r="I558" s="4"/>
    </row>
    <row r="559" spans="1:9" ht="38.25" customHeight="1">
      <c r="A559" s="100" t="s">
        <v>23</v>
      </c>
      <c r="B559" s="101" t="s">
        <v>362</v>
      </c>
      <c r="C559" s="101" t="s">
        <v>364</v>
      </c>
      <c r="D559" s="101" t="s">
        <v>395</v>
      </c>
      <c r="E559" s="101" t="s">
        <v>24</v>
      </c>
      <c r="F559" s="102">
        <v>14584.6</v>
      </c>
      <c r="G559" s="102">
        <v>14265.8</v>
      </c>
      <c r="H559" s="102">
        <v>14265.8</v>
      </c>
      <c r="I559" s="103">
        <v>2</v>
      </c>
    </row>
    <row r="560" spans="1:9" ht="12.75" customHeight="1">
      <c r="A560" s="100" t="s">
        <v>63</v>
      </c>
      <c r="B560" s="101" t="s">
        <v>362</v>
      </c>
      <c r="C560" s="101" t="s">
        <v>364</v>
      </c>
      <c r="D560" s="101" t="s">
        <v>395</v>
      </c>
      <c r="E560" s="101" t="s">
        <v>64</v>
      </c>
      <c r="F560" s="102">
        <v>0</v>
      </c>
      <c r="G560" s="102">
        <v>0</v>
      </c>
      <c r="H560" s="109">
        <v>0</v>
      </c>
      <c r="I560" s="103">
        <v>2</v>
      </c>
    </row>
    <row r="561" spans="1:9" ht="25.5">
      <c r="A561" s="100" t="s">
        <v>396</v>
      </c>
      <c r="B561" s="101" t="s">
        <v>362</v>
      </c>
      <c r="C561" s="12" t="s">
        <v>364</v>
      </c>
      <c r="D561" s="12" t="s">
        <v>397</v>
      </c>
      <c r="E561" s="12"/>
      <c r="F561" s="13">
        <f>F562</f>
        <v>4883.1000000000004</v>
      </c>
      <c r="G561" s="13">
        <f>G562</f>
        <v>4883.1000000000004</v>
      </c>
      <c r="H561" s="16">
        <f>H562</f>
        <v>4883.1000000000004</v>
      </c>
      <c r="I561" s="4"/>
    </row>
    <row r="562" spans="1:9" ht="38.25" customHeight="1">
      <c r="A562" s="100" t="s">
        <v>23</v>
      </c>
      <c r="B562" s="101" t="s">
        <v>362</v>
      </c>
      <c r="C562" s="101" t="s">
        <v>364</v>
      </c>
      <c r="D562" s="101" t="s">
        <v>397</v>
      </c>
      <c r="E562" s="101" t="s">
        <v>24</v>
      </c>
      <c r="F562" s="102">
        <v>4883.1000000000004</v>
      </c>
      <c r="G562" s="102">
        <v>4883.1000000000004</v>
      </c>
      <c r="H562" s="102">
        <v>4883.1000000000004</v>
      </c>
      <c r="I562" s="103">
        <v>2</v>
      </c>
    </row>
    <row r="563" spans="1:9" ht="25.5">
      <c r="A563" s="100" t="s">
        <v>398</v>
      </c>
      <c r="B563" s="12" t="s">
        <v>362</v>
      </c>
      <c r="C563" s="12" t="s">
        <v>364</v>
      </c>
      <c r="D563" s="12" t="s">
        <v>399</v>
      </c>
      <c r="E563" s="12"/>
      <c r="F563" s="13">
        <f>F564</f>
        <v>58.5</v>
      </c>
      <c r="G563" s="13">
        <f>G564</f>
        <v>58.5</v>
      </c>
      <c r="H563" s="16">
        <f>H564</f>
        <v>17.899999999999999</v>
      </c>
      <c r="I563" s="4"/>
    </row>
    <row r="564" spans="1:9" ht="14.25" customHeight="1">
      <c r="A564" s="100" t="s">
        <v>43</v>
      </c>
      <c r="B564" s="101" t="s">
        <v>362</v>
      </c>
      <c r="C564" s="101" t="s">
        <v>364</v>
      </c>
      <c r="D564" s="101" t="s">
        <v>399</v>
      </c>
      <c r="E564" s="101" t="s">
        <v>26</v>
      </c>
      <c r="F564" s="102">
        <v>58.5</v>
      </c>
      <c r="G564" s="102">
        <v>58.5</v>
      </c>
      <c r="H564" s="102">
        <v>17.899999999999999</v>
      </c>
      <c r="I564" s="103">
        <v>2</v>
      </c>
    </row>
    <row r="565" spans="1:9" ht="38.25">
      <c r="A565" s="100" t="s">
        <v>296</v>
      </c>
      <c r="B565" s="12" t="s">
        <v>362</v>
      </c>
      <c r="C565" s="12" t="s">
        <v>364</v>
      </c>
      <c r="D565" s="12" t="s">
        <v>297</v>
      </c>
      <c r="E565" s="12"/>
      <c r="F565" s="13">
        <f>F566</f>
        <v>0</v>
      </c>
      <c r="G565" s="13">
        <f>G566</f>
        <v>0</v>
      </c>
      <c r="H565" s="16">
        <f>H566</f>
        <v>0</v>
      </c>
      <c r="I565" s="4"/>
    </row>
    <row r="566" spans="1:9" ht="38.25" customHeight="1">
      <c r="A566" s="100" t="s">
        <v>23</v>
      </c>
      <c r="B566" s="101" t="s">
        <v>362</v>
      </c>
      <c r="C566" s="101" t="s">
        <v>364</v>
      </c>
      <c r="D566" s="101" t="s">
        <v>297</v>
      </c>
      <c r="E566" s="101" t="s">
        <v>24</v>
      </c>
      <c r="F566" s="102">
        <v>0</v>
      </c>
      <c r="G566" s="102">
        <v>0</v>
      </c>
      <c r="H566" s="109">
        <v>0</v>
      </c>
      <c r="I566" s="103">
        <v>2</v>
      </c>
    </row>
    <row r="567" spans="1:9" ht="25.5">
      <c r="A567" s="100" t="s">
        <v>375</v>
      </c>
      <c r="B567" s="12" t="s">
        <v>362</v>
      </c>
      <c r="C567" s="12" t="s">
        <v>364</v>
      </c>
      <c r="D567" s="12" t="s">
        <v>400</v>
      </c>
      <c r="E567" s="12"/>
      <c r="F567" s="13">
        <f>F568+F569+F570</f>
        <v>0</v>
      </c>
      <c r="G567" s="13">
        <f>G568+G569+G570</f>
        <v>0</v>
      </c>
      <c r="H567" s="13">
        <f>H568+H569+H570</f>
        <v>0</v>
      </c>
      <c r="I567" s="4"/>
    </row>
    <row r="568" spans="1:9" ht="51">
      <c r="A568" s="100" t="s">
        <v>401</v>
      </c>
      <c r="B568" s="101" t="s">
        <v>362</v>
      </c>
      <c r="C568" s="101" t="s">
        <v>364</v>
      </c>
      <c r="D568" s="101" t="s">
        <v>400</v>
      </c>
      <c r="E568" s="101" t="s">
        <v>24</v>
      </c>
      <c r="F568" s="102">
        <v>0</v>
      </c>
      <c r="G568" s="102">
        <v>0</v>
      </c>
      <c r="H568" s="102">
        <v>0</v>
      </c>
      <c r="I568" s="103">
        <v>2</v>
      </c>
    </row>
    <row r="569" spans="1:9" ht="13.5" customHeight="1">
      <c r="A569" s="100" t="s">
        <v>370</v>
      </c>
      <c r="B569" s="101" t="s">
        <v>362</v>
      </c>
      <c r="C569" s="101" t="s">
        <v>364</v>
      </c>
      <c r="D569" s="101" t="s">
        <v>400</v>
      </c>
      <c r="E569" s="101" t="s">
        <v>26</v>
      </c>
      <c r="F569" s="102">
        <v>0</v>
      </c>
      <c r="G569" s="102">
        <v>0</v>
      </c>
      <c r="H569" s="109">
        <v>0</v>
      </c>
      <c r="I569" s="103">
        <v>2</v>
      </c>
    </row>
    <row r="570" spans="1:9" ht="25.5">
      <c r="A570" s="100" t="s">
        <v>402</v>
      </c>
      <c r="B570" s="101" t="s">
        <v>362</v>
      </c>
      <c r="C570" s="101" t="s">
        <v>364</v>
      </c>
      <c r="D570" s="101" t="s">
        <v>400</v>
      </c>
      <c r="E570" s="101" t="s">
        <v>72</v>
      </c>
      <c r="F570" s="102">
        <v>0</v>
      </c>
      <c r="G570" s="102">
        <v>0</v>
      </c>
      <c r="H570" s="109">
        <v>0</v>
      </c>
      <c r="I570" s="103">
        <v>2</v>
      </c>
    </row>
    <row r="571" spans="1:9" ht="25.5">
      <c r="A571" s="11" t="s">
        <v>383</v>
      </c>
      <c r="B571" s="12" t="s">
        <v>362</v>
      </c>
      <c r="C571" s="12" t="s">
        <v>364</v>
      </c>
      <c r="D571" s="12" t="s">
        <v>403</v>
      </c>
      <c r="E571" s="12"/>
      <c r="F571" s="13">
        <f>F572</f>
        <v>0</v>
      </c>
      <c r="G571" s="13">
        <f>G572</f>
        <v>0</v>
      </c>
      <c r="H571" s="13">
        <f>H572</f>
        <v>0</v>
      </c>
      <c r="I571" s="4"/>
    </row>
    <row r="572" spans="1:9" ht="15" customHeight="1">
      <c r="A572" s="11" t="s">
        <v>43</v>
      </c>
      <c r="B572" s="12" t="s">
        <v>362</v>
      </c>
      <c r="C572" s="12" t="s">
        <v>364</v>
      </c>
      <c r="D572" s="12" t="s">
        <v>403</v>
      </c>
      <c r="E572" s="12" t="s">
        <v>26</v>
      </c>
      <c r="F572" s="13">
        <v>0</v>
      </c>
      <c r="G572" s="13">
        <v>0</v>
      </c>
      <c r="H572" s="16">
        <v>0</v>
      </c>
      <c r="I572" s="4">
        <v>1</v>
      </c>
    </row>
    <row r="573" spans="1:9" ht="25.5">
      <c r="A573" s="11" t="s">
        <v>404</v>
      </c>
      <c r="B573" s="12" t="s">
        <v>362</v>
      </c>
      <c r="C573" s="12" t="s">
        <v>364</v>
      </c>
      <c r="D573" s="12" t="s">
        <v>405</v>
      </c>
      <c r="E573" s="12"/>
      <c r="F573" s="13">
        <f>F574+F577+F580</f>
        <v>12796.499999999998</v>
      </c>
      <c r="G573" s="13">
        <f>G574+G577+G580</f>
        <v>12587.6</v>
      </c>
      <c r="H573" s="16">
        <f>H574+H577+H580</f>
        <v>12587.6</v>
      </c>
      <c r="I573" s="4"/>
    </row>
    <row r="574" spans="1:9" ht="25.5">
      <c r="A574" s="100" t="s">
        <v>406</v>
      </c>
      <c r="B574" s="12" t="s">
        <v>362</v>
      </c>
      <c r="C574" s="12" t="s">
        <v>364</v>
      </c>
      <c r="D574" s="12" t="s">
        <v>407</v>
      </c>
      <c r="E574" s="12"/>
      <c r="F574" s="13">
        <f>F575+F576</f>
        <v>9558.0999999999985</v>
      </c>
      <c r="G574" s="13">
        <f>G575+G576</f>
        <v>9349.2000000000007</v>
      </c>
      <c r="H574" s="13">
        <f>H575+H576</f>
        <v>9349.2000000000007</v>
      </c>
      <c r="I574" s="4"/>
    </row>
    <row r="575" spans="1:9" ht="38.25" customHeight="1">
      <c r="A575" s="100" t="s">
        <v>23</v>
      </c>
      <c r="B575" s="101" t="s">
        <v>362</v>
      </c>
      <c r="C575" s="101" t="s">
        <v>364</v>
      </c>
      <c r="D575" s="101" t="s">
        <v>407</v>
      </c>
      <c r="E575" s="101" t="s">
        <v>24</v>
      </c>
      <c r="F575" s="114">
        <v>6868.9</v>
      </c>
      <c r="G575" s="114">
        <v>6660</v>
      </c>
      <c r="H575" s="114">
        <v>6660</v>
      </c>
      <c r="I575" s="103">
        <v>2</v>
      </c>
    </row>
    <row r="576" spans="1:9" ht="25.5">
      <c r="A576" s="100" t="s">
        <v>71</v>
      </c>
      <c r="B576" s="101" t="s">
        <v>362</v>
      </c>
      <c r="C576" s="101" t="s">
        <v>364</v>
      </c>
      <c r="D576" s="101" t="s">
        <v>407</v>
      </c>
      <c r="E576" s="101" t="s">
        <v>72</v>
      </c>
      <c r="F576" s="114">
        <v>2689.2</v>
      </c>
      <c r="G576" s="114">
        <v>2689.2</v>
      </c>
      <c r="H576" s="114">
        <v>2689.2</v>
      </c>
      <c r="I576" s="103">
        <v>2</v>
      </c>
    </row>
    <row r="577" spans="1:9" ht="25.5">
      <c r="A577" s="100" t="s">
        <v>408</v>
      </c>
      <c r="B577" s="12" t="s">
        <v>362</v>
      </c>
      <c r="C577" s="12" t="s">
        <v>364</v>
      </c>
      <c r="D577" s="12" t="s">
        <v>409</v>
      </c>
      <c r="E577" s="12"/>
      <c r="F577" s="13">
        <f>F578+F579</f>
        <v>3200.1</v>
      </c>
      <c r="G577" s="13">
        <f>G578+G579</f>
        <v>3200.1</v>
      </c>
      <c r="H577" s="16">
        <f>H578+H579</f>
        <v>3200.1</v>
      </c>
      <c r="I577" s="4"/>
    </row>
    <row r="578" spans="1:9" ht="38.25" customHeight="1">
      <c r="A578" s="100" t="s">
        <v>23</v>
      </c>
      <c r="B578" s="101" t="s">
        <v>362</v>
      </c>
      <c r="C578" s="101" t="s">
        <v>364</v>
      </c>
      <c r="D578" s="101" t="s">
        <v>409</v>
      </c>
      <c r="E578" s="101" t="s">
        <v>24</v>
      </c>
      <c r="F578" s="114">
        <v>2560.1999999999998</v>
      </c>
      <c r="G578" s="114">
        <v>2560.1999999999998</v>
      </c>
      <c r="H578" s="114">
        <v>2560.1999999999998</v>
      </c>
      <c r="I578" s="103">
        <v>2</v>
      </c>
    </row>
    <row r="579" spans="1:9" ht="25.5">
      <c r="A579" s="100" t="s">
        <v>71</v>
      </c>
      <c r="B579" s="101" t="s">
        <v>362</v>
      </c>
      <c r="C579" s="101" t="s">
        <v>364</v>
      </c>
      <c r="D579" s="101" t="s">
        <v>409</v>
      </c>
      <c r="E579" s="101" t="s">
        <v>72</v>
      </c>
      <c r="F579" s="114">
        <v>639.9</v>
      </c>
      <c r="G579" s="114">
        <v>639.9</v>
      </c>
      <c r="H579" s="114">
        <v>639.9</v>
      </c>
      <c r="I579" s="103">
        <v>2</v>
      </c>
    </row>
    <row r="580" spans="1:9" ht="25.5">
      <c r="A580" s="100" t="s">
        <v>410</v>
      </c>
      <c r="B580" s="12" t="s">
        <v>362</v>
      </c>
      <c r="C580" s="12" t="s">
        <v>364</v>
      </c>
      <c r="D580" s="12" t="s">
        <v>411</v>
      </c>
      <c r="E580" s="128"/>
      <c r="F580" s="13">
        <f>F581+F582</f>
        <v>38.299999999999997</v>
      </c>
      <c r="G580" s="13">
        <f>G581+G582</f>
        <v>38.299999999999997</v>
      </c>
      <c r="H580" s="16">
        <f>H581+H582</f>
        <v>38.299999999999997</v>
      </c>
      <c r="I580" s="4"/>
    </row>
    <row r="581" spans="1:9" ht="14.25" customHeight="1">
      <c r="A581" s="100" t="s">
        <v>43</v>
      </c>
      <c r="B581" s="101" t="s">
        <v>362</v>
      </c>
      <c r="C581" s="101" t="s">
        <v>364</v>
      </c>
      <c r="D581" s="101" t="s">
        <v>411</v>
      </c>
      <c r="E581" s="101" t="s">
        <v>26</v>
      </c>
      <c r="F581" s="114">
        <v>10.6</v>
      </c>
      <c r="G581" s="114">
        <v>10.6</v>
      </c>
      <c r="H581" s="115">
        <v>10.6</v>
      </c>
      <c r="I581" s="103">
        <v>2</v>
      </c>
    </row>
    <row r="582" spans="1:9" ht="25.5">
      <c r="A582" s="100" t="s">
        <v>71</v>
      </c>
      <c r="B582" s="101" t="s">
        <v>362</v>
      </c>
      <c r="C582" s="101" t="s">
        <v>364</v>
      </c>
      <c r="D582" s="101" t="s">
        <v>411</v>
      </c>
      <c r="E582" s="101" t="s">
        <v>72</v>
      </c>
      <c r="F582" s="114">
        <v>27.7</v>
      </c>
      <c r="G582" s="114">
        <v>27.7</v>
      </c>
      <c r="H582" s="114">
        <v>27.7</v>
      </c>
      <c r="I582" s="103">
        <v>2</v>
      </c>
    </row>
    <row r="583" spans="1:9">
      <c r="A583" s="100" t="s">
        <v>756</v>
      </c>
      <c r="B583" s="12" t="s">
        <v>362</v>
      </c>
      <c r="C583" s="12" t="s">
        <v>364</v>
      </c>
      <c r="D583" s="12" t="s">
        <v>467</v>
      </c>
      <c r="E583" s="12"/>
      <c r="F583" s="13">
        <f>F584</f>
        <v>0</v>
      </c>
      <c r="G583" s="13">
        <f>G584</f>
        <v>0</v>
      </c>
      <c r="H583" s="16">
        <f>H584</f>
        <v>0</v>
      </c>
      <c r="I583" s="4"/>
    </row>
    <row r="584" spans="1:9" ht="25.5">
      <c r="A584" s="100" t="s">
        <v>138</v>
      </c>
      <c r="B584" s="101" t="s">
        <v>362</v>
      </c>
      <c r="C584" s="101" t="s">
        <v>364</v>
      </c>
      <c r="D584" s="101" t="s">
        <v>467</v>
      </c>
      <c r="E584" s="101" t="s">
        <v>26</v>
      </c>
      <c r="F584" s="102">
        <v>0</v>
      </c>
      <c r="G584" s="102">
        <v>0</v>
      </c>
      <c r="H584" s="102">
        <v>0</v>
      </c>
      <c r="I584" s="103">
        <v>2</v>
      </c>
    </row>
    <row r="585" spans="1:9">
      <c r="A585" s="11" t="s">
        <v>31</v>
      </c>
      <c r="B585" s="12" t="s">
        <v>362</v>
      </c>
      <c r="C585" s="12" t="s">
        <v>364</v>
      </c>
      <c r="D585" s="12" t="s">
        <v>32</v>
      </c>
      <c r="E585" s="12"/>
      <c r="F585" s="13">
        <f>F586</f>
        <v>1925</v>
      </c>
      <c r="G585" s="14">
        <f>G586</f>
        <v>1925</v>
      </c>
      <c r="H585" s="15">
        <f>H586</f>
        <v>1925</v>
      </c>
      <c r="I585" s="4"/>
    </row>
    <row r="586" spans="1:9">
      <c r="A586" s="11" t="s">
        <v>33</v>
      </c>
      <c r="B586" s="12" t="s">
        <v>362</v>
      </c>
      <c r="C586" s="12" t="s">
        <v>364</v>
      </c>
      <c r="D586" s="12" t="s">
        <v>32</v>
      </c>
      <c r="E586" s="12" t="s">
        <v>34</v>
      </c>
      <c r="F586" s="13">
        <v>1925</v>
      </c>
      <c r="G586" s="13">
        <v>1925</v>
      </c>
      <c r="H586" s="13">
        <v>1925</v>
      </c>
      <c r="I586" s="4">
        <v>1</v>
      </c>
    </row>
    <row r="587" spans="1:9" ht="25.5">
      <c r="A587" s="100" t="s">
        <v>810</v>
      </c>
      <c r="B587" s="12" t="s">
        <v>362</v>
      </c>
      <c r="C587" s="12" t="s">
        <v>364</v>
      </c>
      <c r="D587" s="12" t="s">
        <v>58</v>
      </c>
      <c r="E587" s="12"/>
      <c r="F587" s="13">
        <f>F588+F589</f>
        <v>0</v>
      </c>
      <c r="G587" s="13">
        <f>G588+G589</f>
        <v>0</v>
      </c>
      <c r="H587" s="16">
        <f>H588+H589</f>
        <v>0</v>
      </c>
      <c r="I587" s="4"/>
    </row>
    <row r="588" spans="1:9" ht="14.25" customHeight="1">
      <c r="A588" s="100" t="s">
        <v>43</v>
      </c>
      <c r="B588" s="101" t="s">
        <v>362</v>
      </c>
      <c r="C588" s="101" t="s">
        <v>364</v>
      </c>
      <c r="D588" s="101" t="s">
        <v>58</v>
      </c>
      <c r="E588" s="101" t="s">
        <v>26</v>
      </c>
      <c r="F588" s="102">
        <v>0</v>
      </c>
      <c r="G588" s="102">
        <v>0</v>
      </c>
      <c r="H588" s="109">
        <v>0</v>
      </c>
      <c r="I588" s="103">
        <v>2</v>
      </c>
    </row>
    <row r="589" spans="1:9" ht="25.5">
      <c r="A589" s="100" t="s">
        <v>71</v>
      </c>
      <c r="B589" s="101" t="s">
        <v>362</v>
      </c>
      <c r="C589" s="101" t="s">
        <v>364</v>
      </c>
      <c r="D589" s="101" t="s">
        <v>58</v>
      </c>
      <c r="E589" s="101" t="s">
        <v>72</v>
      </c>
      <c r="F589" s="102">
        <v>0</v>
      </c>
      <c r="G589" s="102">
        <v>0</v>
      </c>
      <c r="H589" s="109">
        <v>0</v>
      </c>
      <c r="I589" s="103">
        <v>2</v>
      </c>
    </row>
    <row r="590" spans="1:9">
      <c r="A590" s="11" t="s">
        <v>412</v>
      </c>
      <c r="B590" s="12" t="s">
        <v>362</v>
      </c>
      <c r="C590" s="12" t="s">
        <v>364</v>
      </c>
      <c r="D590" s="12" t="s">
        <v>413</v>
      </c>
      <c r="E590" s="12"/>
      <c r="F590" s="13">
        <f>F591</f>
        <v>0</v>
      </c>
      <c r="G590" s="13">
        <f>G591</f>
        <v>0</v>
      </c>
      <c r="H590" s="13">
        <f>H591</f>
        <v>0</v>
      </c>
      <c r="I590" s="4"/>
    </row>
    <row r="591" spans="1:9">
      <c r="A591" s="11" t="s">
        <v>33</v>
      </c>
      <c r="B591" s="12" t="s">
        <v>362</v>
      </c>
      <c r="C591" s="12" t="s">
        <v>364</v>
      </c>
      <c r="D591" s="12" t="s">
        <v>413</v>
      </c>
      <c r="E591" s="12" t="s">
        <v>414</v>
      </c>
      <c r="F591" s="13">
        <v>0</v>
      </c>
      <c r="G591" s="13">
        <v>0</v>
      </c>
      <c r="H591" s="13">
        <v>0</v>
      </c>
      <c r="I591" s="4">
        <v>1</v>
      </c>
    </row>
    <row r="592" spans="1:9" s="18" customFormat="1">
      <c r="A592" s="133" t="s">
        <v>224</v>
      </c>
      <c r="B592" s="104" t="s">
        <v>362</v>
      </c>
      <c r="C592" s="104" t="s">
        <v>225</v>
      </c>
      <c r="D592" s="104"/>
      <c r="E592" s="104" t="s">
        <v>14</v>
      </c>
      <c r="F592" s="60">
        <f>F593+F627+F653+F658+F676+F691+F698</f>
        <v>234722</v>
      </c>
      <c r="G592" s="60">
        <f>G593+G627+G653+G658+G676+G691+G698</f>
        <v>191210.1</v>
      </c>
      <c r="H592" s="60">
        <f>H593+H627+H653+H658+H676+H691+H698</f>
        <v>195683.1</v>
      </c>
      <c r="I592" s="17"/>
    </row>
    <row r="593" spans="1:9" s="18" customFormat="1" ht="51.75" customHeight="1">
      <c r="A593" s="22" t="s">
        <v>841</v>
      </c>
      <c r="B593" s="12" t="s">
        <v>362</v>
      </c>
      <c r="C593" s="12" t="s">
        <v>225</v>
      </c>
      <c r="D593" s="12" t="s">
        <v>711</v>
      </c>
      <c r="E593" s="12"/>
      <c r="F593" s="13">
        <f>F594+F599+F604+F609+F612+F617+F622</f>
        <v>711.8</v>
      </c>
      <c r="G593" s="13">
        <f>G594+G599+G604+G609+G612+G617+G622</f>
        <v>399.9</v>
      </c>
      <c r="H593" s="13">
        <f>H594+H599+H604+H609+H612+H617+H622</f>
        <v>0</v>
      </c>
      <c r="I593" s="4"/>
    </row>
    <row r="594" spans="1:9" s="18" customFormat="1" ht="25.5">
      <c r="A594" s="22" t="s">
        <v>93</v>
      </c>
      <c r="B594" s="12" t="s">
        <v>362</v>
      </c>
      <c r="C594" s="12" t="s">
        <v>225</v>
      </c>
      <c r="D594" s="12" t="s">
        <v>716</v>
      </c>
      <c r="E594" s="12"/>
      <c r="F594" s="13">
        <f>F595+F597</f>
        <v>178.5</v>
      </c>
      <c r="G594" s="13">
        <f>G595+G597</f>
        <v>178.5</v>
      </c>
      <c r="H594" s="13">
        <f>H595+H597</f>
        <v>0</v>
      </c>
      <c r="I594" s="4"/>
    </row>
    <row r="595" spans="1:9" s="18" customFormat="1" ht="14.25" customHeight="1">
      <c r="A595" s="11" t="s">
        <v>82</v>
      </c>
      <c r="B595" s="12" t="s">
        <v>362</v>
      </c>
      <c r="C595" s="12" t="s">
        <v>225</v>
      </c>
      <c r="D595" s="12" t="s">
        <v>712</v>
      </c>
      <c r="E595" s="12"/>
      <c r="F595" s="13">
        <f>F596</f>
        <v>58.5</v>
      </c>
      <c r="G595" s="13">
        <f>G596</f>
        <v>58.5</v>
      </c>
      <c r="H595" s="13">
        <f>H596</f>
        <v>0</v>
      </c>
      <c r="I595" s="4"/>
    </row>
    <row r="596" spans="1:9" s="18" customFormat="1" ht="14.25" customHeight="1">
      <c r="A596" s="11" t="s">
        <v>43</v>
      </c>
      <c r="B596" s="12" t="s">
        <v>362</v>
      </c>
      <c r="C596" s="12" t="s">
        <v>225</v>
      </c>
      <c r="D596" s="12" t="s">
        <v>712</v>
      </c>
      <c r="E596" s="12" t="s">
        <v>26</v>
      </c>
      <c r="F596" s="13">
        <v>58.5</v>
      </c>
      <c r="G596" s="13">
        <v>58.5</v>
      </c>
      <c r="H596" s="13">
        <v>0</v>
      </c>
      <c r="I596" s="4">
        <v>1</v>
      </c>
    </row>
    <row r="597" spans="1:9" s="18" customFormat="1" ht="26.25" customHeight="1">
      <c r="A597" s="11" t="s">
        <v>723</v>
      </c>
      <c r="B597" s="12" t="s">
        <v>362</v>
      </c>
      <c r="C597" s="12" t="s">
        <v>225</v>
      </c>
      <c r="D597" s="12" t="s">
        <v>717</v>
      </c>
      <c r="E597" s="12"/>
      <c r="F597" s="13">
        <f>F598</f>
        <v>120</v>
      </c>
      <c r="G597" s="13">
        <f>G598</f>
        <v>120</v>
      </c>
      <c r="H597" s="13">
        <f>H598</f>
        <v>0</v>
      </c>
      <c r="I597" s="4"/>
    </row>
    <row r="598" spans="1:9" s="18" customFormat="1" ht="25.5">
      <c r="A598" s="11" t="s">
        <v>71</v>
      </c>
      <c r="B598" s="12" t="s">
        <v>362</v>
      </c>
      <c r="C598" s="12" t="s">
        <v>225</v>
      </c>
      <c r="D598" s="12" t="s">
        <v>717</v>
      </c>
      <c r="E598" s="12" t="s">
        <v>72</v>
      </c>
      <c r="F598" s="13">
        <v>120</v>
      </c>
      <c r="G598" s="13">
        <v>120</v>
      </c>
      <c r="H598" s="13">
        <v>0</v>
      </c>
      <c r="I598" s="4">
        <v>1</v>
      </c>
    </row>
    <row r="599" spans="1:9" s="18" customFormat="1">
      <c r="A599" s="22" t="s">
        <v>94</v>
      </c>
      <c r="B599" s="12" t="s">
        <v>362</v>
      </c>
      <c r="C599" s="12" t="s">
        <v>225</v>
      </c>
      <c r="D599" s="12" t="s">
        <v>718</v>
      </c>
      <c r="E599" s="12"/>
      <c r="F599" s="13">
        <f>F600+F602</f>
        <v>250</v>
      </c>
      <c r="G599" s="13">
        <f>G600+G602</f>
        <v>150</v>
      </c>
      <c r="H599" s="13">
        <f>H600+H602</f>
        <v>0</v>
      </c>
      <c r="I599" s="4"/>
    </row>
    <row r="600" spans="1:9" s="18" customFormat="1" ht="14.25" customHeight="1">
      <c r="A600" s="11" t="s">
        <v>82</v>
      </c>
      <c r="B600" s="12" t="s">
        <v>362</v>
      </c>
      <c r="C600" s="12" t="s">
        <v>225</v>
      </c>
      <c r="D600" s="12" t="s">
        <v>713</v>
      </c>
      <c r="E600" s="12"/>
      <c r="F600" s="13">
        <f>F601</f>
        <v>200</v>
      </c>
      <c r="G600" s="13">
        <f>G601</f>
        <v>150</v>
      </c>
      <c r="H600" s="13">
        <f>H601</f>
        <v>0</v>
      </c>
      <c r="I600" s="4"/>
    </row>
    <row r="601" spans="1:9" s="18" customFormat="1" ht="14.25" customHeight="1">
      <c r="A601" s="11" t="s">
        <v>43</v>
      </c>
      <c r="B601" s="12" t="s">
        <v>362</v>
      </c>
      <c r="C601" s="12" t="s">
        <v>225</v>
      </c>
      <c r="D601" s="12" t="s">
        <v>713</v>
      </c>
      <c r="E601" s="12" t="s">
        <v>26</v>
      </c>
      <c r="F601" s="13">
        <v>200</v>
      </c>
      <c r="G601" s="13">
        <v>150</v>
      </c>
      <c r="H601" s="13">
        <v>0</v>
      </c>
      <c r="I601" s="4">
        <v>1</v>
      </c>
    </row>
    <row r="602" spans="1:9" s="18" customFormat="1" ht="26.25" customHeight="1">
      <c r="A602" s="11" t="s">
        <v>723</v>
      </c>
      <c r="B602" s="12" t="s">
        <v>362</v>
      </c>
      <c r="C602" s="12" t="s">
        <v>225</v>
      </c>
      <c r="D602" s="12" t="s">
        <v>719</v>
      </c>
      <c r="E602" s="12"/>
      <c r="F602" s="13">
        <f>F603</f>
        <v>50</v>
      </c>
      <c r="G602" s="13">
        <f>G603</f>
        <v>0</v>
      </c>
      <c r="H602" s="13">
        <f>H603</f>
        <v>0</v>
      </c>
      <c r="I602" s="4"/>
    </row>
    <row r="603" spans="1:9" s="18" customFormat="1" ht="25.5">
      <c r="A603" s="11" t="s">
        <v>71</v>
      </c>
      <c r="B603" s="12" t="s">
        <v>362</v>
      </c>
      <c r="C603" s="12" t="s">
        <v>225</v>
      </c>
      <c r="D603" s="12" t="s">
        <v>719</v>
      </c>
      <c r="E603" s="12" t="s">
        <v>72</v>
      </c>
      <c r="F603" s="13">
        <v>50</v>
      </c>
      <c r="G603" s="13">
        <v>0</v>
      </c>
      <c r="H603" s="13">
        <v>0</v>
      </c>
      <c r="I603" s="4">
        <v>1</v>
      </c>
    </row>
    <row r="604" spans="1:9" s="18" customFormat="1" ht="14.25" customHeight="1">
      <c r="A604" s="22" t="s">
        <v>95</v>
      </c>
      <c r="B604" s="12" t="s">
        <v>362</v>
      </c>
      <c r="C604" s="12" t="s">
        <v>225</v>
      </c>
      <c r="D604" s="12" t="s">
        <v>720</v>
      </c>
      <c r="E604" s="12"/>
      <c r="F604" s="13">
        <f>F605+F607</f>
        <v>17.399999999999999</v>
      </c>
      <c r="G604" s="13">
        <f>G605+G607</f>
        <v>2.4</v>
      </c>
      <c r="H604" s="13">
        <f>H605+H607</f>
        <v>0</v>
      </c>
      <c r="I604" s="4"/>
    </row>
    <row r="605" spans="1:9" s="18" customFormat="1" ht="14.25" customHeight="1">
      <c r="A605" s="11" t="s">
        <v>82</v>
      </c>
      <c r="B605" s="12" t="s">
        <v>362</v>
      </c>
      <c r="C605" s="12" t="s">
        <v>225</v>
      </c>
      <c r="D605" s="12" t="s">
        <v>714</v>
      </c>
      <c r="E605" s="12"/>
      <c r="F605" s="13">
        <f>F606</f>
        <v>2.4</v>
      </c>
      <c r="G605" s="13">
        <f>G606</f>
        <v>2.4</v>
      </c>
      <c r="H605" s="13">
        <f>H606</f>
        <v>0</v>
      </c>
      <c r="I605" s="4"/>
    </row>
    <row r="606" spans="1:9" s="18" customFormat="1" ht="14.25" customHeight="1">
      <c r="A606" s="11" t="s">
        <v>43</v>
      </c>
      <c r="B606" s="12" t="s">
        <v>362</v>
      </c>
      <c r="C606" s="12" t="s">
        <v>225</v>
      </c>
      <c r="D606" s="12" t="s">
        <v>714</v>
      </c>
      <c r="E606" s="12" t="s">
        <v>26</v>
      </c>
      <c r="F606" s="13">
        <v>2.4</v>
      </c>
      <c r="G606" s="13">
        <v>2.4</v>
      </c>
      <c r="H606" s="13">
        <v>0</v>
      </c>
      <c r="I606" s="4">
        <v>1</v>
      </c>
    </row>
    <row r="607" spans="1:9" s="18" customFormat="1" ht="27.75" customHeight="1">
      <c r="A607" s="11" t="s">
        <v>723</v>
      </c>
      <c r="B607" s="12" t="s">
        <v>362</v>
      </c>
      <c r="C607" s="12" t="s">
        <v>225</v>
      </c>
      <c r="D607" s="12" t="s">
        <v>721</v>
      </c>
      <c r="E607" s="12"/>
      <c r="F607" s="13">
        <f>F608</f>
        <v>15</v>
      </c>
      <c r="G607" s="13">
        <f>G608</f>
        <v>0</v>
      </c>
      <c r="H607" s="13">
        <f>H608</f>
        <v>0</v>
      </c>
      <c r="I607" s="4"/>
    </row>
    <row r="608" spans="1:9" s="18" customFormat="1" ht="25.5">
      <c r="A608" s="11" t="s">
        <v>71</v>
      </c>
      <c r="B608" s="12" t="s">
        <v>362</v>
      </c>
      <c r="C608" s="12" t="s">
        <v>225</v>
      </c>
      <c r="D608" s="12" t="s">
        <v>721</v>
      </c>
      <c r="E608" s="12" t="s">
        <v>72</v>
      </c>
      <c r="F608" s="13">
        <v>15</v>
      </c>
      <c r="G608" s="13">
        <v>0</v>
      </c>
      <c r="H608" s="13">
        <v>0</v>
      </c>
      <c r="I608" s="4">
        <v>1</v>
      </c>
    </row>
    <row r="609" spans="1:9" s="18" customFormat="1" ht="12.75" customHeight="1">
      <c r="A609" s="22" t="s">
        <v>96</v>
      </c>
      <c r="B609" s="12" t="s">
        <v>362</v>
      </c>
      <c r="C609" s="12" t="s">
        <v>225</v>
      </c>
      <c r="D609" s="12" t="s">
        <v>722</v>
      </c>
      <c r="E609" s="12"/>
      <c r="F609" s="13">
        <f t="shared" ref="F609:H610" si="105">F610</f>
        <v>150</v>
      </c>
      <c r="G609" s="13">
        <f t="shared" si="105"/>
        <v>0</v>
      </c>
      <c r="H609" s="13">
        <f t="shared" si="105"/>
        <v>0</v>
      </c>
      <c r="I609" s="4"/>
    </row>
    <row r="610" spans="1:9" s="18" customFormat="1" ht="12.75" customHeight="1">
      <c r="A610" s="11" t="s">
        <v>82</v>
      </c>
      <c r="B610" s="12" t="s">
        <v>362</v>
      </c>
      <c r="C610" s="12" t="s">
        <v>225</v>
      </c>
      <c r="D610" s="12" t="s">
        <v>715</v>
      </c>
      <c r="E610" s="12"/>
      <c r="F610" s="13">
        <f t="shared" si="105"/>
        <v>150</v>
      </c>
      <c r="G610" s="13">
        <f t="shared" si="105"/>
        <v>0</v>
      </c>
      <c r="H610" s="13">
        <f t="shared" si="105"/>
        <v>0</v>
      </c>
      <c r="I610" s="4"/>
    </row>
    <row r="611" spans="1:9" s="18" customFormat="1" ht="14.25" customHeight="1">
      <c r="A611" s="11" t="s">
        <v>43</v>
      </c>
      <c r="B611" s="12" t="s">
        <v>362</v>
      </c>
      <c r="C611" s="12" t="s">
        <v>225</v>
      </c>
      <c r="D611" s="12" t="s">
        <v>715</v>
      </c>
      <c r="E611" s="12" t="s">
        <v>26</v>
      </c>
      <c r="F611" s="13">
        <v>150</v>
      </c>
      <c r="G611" s="13">
        <v>0</v>
      </c>
      <c r="H611" s="13">
        <v>0</v>
      </c>
      <c r="I611" s="4">
        <v>1</v>
      </c>
    </row>
    <row r="612" spans="1:9" s="18" customFormat="1">
      <c r="A612" s="22" t="s">
        <v>707</v>
      </c>
      <c r="B612" s="12" t="s">
        <v>362</v>
      </c>
      <c r="C612" s="12" t="s">
        <v>225</v>
      </c>
      <c r="D612" s="12" t="s">
        <v>724</v>
      </c>
      <c r="E612" s="12"/>
      <c r="F612" s="13">
        <f>F613+F615</f>
        <v>46.9</v>
      </c>
      <c r="G612" s="13">
        <f>G613+G615</f>
        <v>0</v>
      </c>
      <c r="H612" s="13">
        <f>H613+H615</f>
        <v>0</v>
      </c>
      <c r="I612" s="4"/>
    </row>
    <row r="613" spans="1:9" s="18" customFormat="1" ht="14.25" customHeight="1">
      <c r="A613" s="11" t="s">
        <v>82</v>
      </c>
      <c r="B613" s="12" t="s">
        <v>362</v>
      </c>
      <c r="C613" s="12" t="s">
        <v>225</v>
      </c>
      <c r="D613" s="12" t="s">
        <v>725</v>
      </c>
      <c r="E613" s="12"/>
      <c r="F613" s="13">
        <f>F614</f>
        <v>36.9</v>
      </c>
      <c r="G613" s="13">
        <f>G614</f>
        <v>0</v>
      </c>
      <c r="H613" s="13">
        <f>H614</f>
        <v>0</v>
      </c>
      <c r="I613" s="4"/>
    </row>
    <row r="614" spans="1:9" s="18" customFormat="1" ht="14.25" customHeight="1">
      <c r="A614" s="11" t="s">
        <v>43</v>
      </c>
      <c r="B614" s="12" t="s">
        <v>362</v>
      </c>
      <c r="C614" s="12" t="s">
        <v>225</v>
      </c>
      <c r="D614" s="12" t="s">
        <v>725</v>
      </c>
      <c r="E614" s="12" t="s">
        <v>26</v>
      </c>
      <c r="F614" s="13">
        <v>36.9</v>
      </c>
      <c r="G614" s="13">
        <v>0</v>
      </c>
      <c r="H614" s="13">
        <v>0</v>
      </c>
      <c r="I614" s="4">
        <v>1</v>
      </c>
    </row>
    <row r="615" spans="1:9" s="18" customFormat="1" ht="26.25" customHeight="1">
      <c r="A615" s="11" t="s">
        <v>723</v>
      </c>
      <c r="B615" s="12" t="s">
        <v>362</v>
      </c>
      <c r="C615" s="12" t="s">
        <v>225</v>
      </c>
      <c r="D615" s="12" t="s">
        <v>726</v>
      </c>
      <c r="E615" s="12"/>
      <c r="F615" s="13">
        <f>F616</f>
        <v>10</v>
      </c>
      <c r="G615" s="13">
        <f>G616</f>
        <v>0</v>
      </c>
      <c r="H615" s="13">
        <f>H616</f>
        <v>0</v>
      </c>
      <c r="I615" s="4"/>
    </row>
    <row r="616" spans="1:9" s="18" customFormat="1" ht="25.5">
      <c r="A616" s="11" t="s">
        <v>71</v>
      </c>
      <c r="B616" s="12" t="s">
        <v>362</v>
      </c>
      <c r="C616" s="12" t="s">
        <v>225</v>
      </c>
      <c r="D616" s="12" t="s">
        <v>726</v>
      </c>
      <c r="E616" s="12" t="s">
        <v>72</v>
      </c>
      <c r="F616" s="13">
        <v>10</v>
      </c>
      <c r="G616" s="13">
        <v>0</v>
      </c>
      <c r="H616" s="13">
        <v>0</v>
      </c>
      <c r="I616" s="4">
        <v>1</v>
      </c>
    </row>
    <row r="617" spans="1:9" s="18" customFormat="1" ht="25.5">
      <c r="A617" s="22" t="s">
        <v>708</v>
      </c>
      <c r="B617" s="12" t="s">
        <v>362</v>
      </c>
      <c r="C617" s="12" t="s">
        <v>225</v>
      </c>
      <c r="D617" s="12" t="s">
        <v>727</v>
      </c>
      <c r="E617" s="12"/>
      <c r="F617" s="13">
        <f>F618+F620</f>
        <v>0</v>
      </c>
      <c r="G617" s="13">
        <f>G618+G620</f>
        <v>0</v>
      </c>
      <c r="H617" s="13">
        <f>H618+H620</f>
        <v>0</v>
      </c>
      <c r="I617" s="4"/>
    </row>
    <row r="618" spans="1:9" s="18" customFormat="1" ht="14.25" customHeight="1">
      <c r="A618" s="11" t="s">
        <v>82</v>
      </c>
      <c r="B618" s="12" t="s">
        <v>362</v>
      </c>
      <c r="C618" s="12" t="s">
        <v>225</v>
      </c>
      <c r="D618" s="12" t="s">
        <v>728</v>
      </c>
      <c r="E618" s="12"/>
      <c r="F618" s="13">
        <f>F619</f>
        <v>0</v>
      </c>
      <c r="G618" s="13">
        <f>G619</f>
        <v>0</v>
      </c>
      <c r="H618" s="13">
        <f>H619</f>
        <v>0</v>
      </c>
      <c r="I618" s="4"/>
    </row>
    <row r="619" spans="1:9" s="18" customFormat="1" ht="14.25" customHeight="1">
      <c r="A619" s="11" t="s">
        <v>43</v>
      </c>
      <c r="B619" s="12" t="s">
        <v>362</v>
      </c>
      <c r="C619" s="12" t="s">
        <v>225</v>
      </c>
      <c r="D619" s="12" t="s">
        <v>728</v>
      </c>
      <c r="E619" s="12" t="s">
        <v>26</v>
      </c>
      <c r="F619" s="13">
        <v>0</v>
      </c>
      <c r="G619" s="13">
        <v>0</v>
      </c>
      <c r="H619" s="13">
        <v>0</v>
      </c>
      <c r="I619" s="4">
        <v>1</v>
      </c>
    </row>
    <row r="620" spans="1:9" s="18" customFormat="1" ht="25.5" customHeight="1">
      <c r="A620" s="11" t="s">
        <v>723</v>
      </c>
      <c r="B620" s="12" t="s">
        <v>362</v>
      </c>
      <c r="C620" s="12" t="s">
        <v>225</v>
      </c>
      <c r="D620" s="12" t="s">
        <v>729</v>
      </c>
      <c r="E620" s="12"/>
      <c r="F620" s="13">
        <f>F621</f>
        <v>0</v>
      </c>
      <c r="G620" s="13">
        <f>G621</f>
        <v>0</v>
      </c>
      <c r="H620" s="13">
        <f>H621</f>
        <v>0</v>
      </c>
      <c r="I620" s="4"/>
    </row>
    <row r="621" spans="1:9" s="18" customFormat="1" ht="25.5">
      <c r="A621" s="11" t="s">
        <v>71</v>
      </c>
      <c r="B621" s="12" t="s">
        <v>362</v>
      </c>
      <c r="C621" s="12" t="s">
        <v>225</v>
      </c>
      <c r="D621" s="12" t="s">
        <v>729</v>
      </c>
      <c r="E621" s="12" t="s">
        <v>72</v>
      </c>
      <c r="F621" s="13">
        <v>0</v>
      </c>
      <c r="G621" s="13">
        <v>0</v>
      </c>
      <c r="H621" s="13">
        <v>0</v>
      </c>
      <c r="I621" s="4">
        <v>1</v>
      </c>
    </row>
    <row r="622" spans="1:9" s="18" customFormat="1">
      <c r="A622" s="22" t="s">
        <v>709</v>
      </c>
      <c r="B622" s="12" t="s">
        <v>362</v>
      </c>
      <c r="C622" s="12" t="s">
        <v>225</v>
      </c>
      <c r="D622" s="12" t="s">
        <v>730</v>
      </c>
      <c r="E622" s="12"/>
      <c r="F622" s="13">
        <f>F623+F625</f>
        <v>69</v>
      </c>
      <c r="G622" s="13">
        <f>G623+G625</f>
        <v>69</v>
      </c>
      <c r="H622" s="13">
        <f>H623+H625</f>
        <v>0</v>
      </c>
      <c r="I622" s="4"/>
    </row>
    <row r="623" spans="1:9" s="18" customFormat="1" ht="14.25" customHeight="1">
      <c r="A623" s="11" t="s">
        <v>82</v>
      </c>
      <c r="B623" s="12" t="s">
        <v>362</v>
      </c>
      <c r="C623" s="12" t="s">
        <v>225</v>
      </c>
      <c r="D623" s="12" t="s">
        <v>731</v>
      </c>
      <c r="E623" s="12"/>
      <c r="F623" s="13">
        <f>F624</f>
        <v>69</v>
      </c>
      <c r="G623" s="13">
        <f>G624</f>
        <v>69</v>
      </c>
      <c r="H623" s="13">
        <f>H624</f>
        <v>0</v>
      </c>
      <c r="I623" s="4"/>
    </row>
    <row r="624" spans="1:9" s="18" customFormat="1" ht="14.25" customHeight="1">
      <c r="A624" s="11" t="s">
        <v>43</v>
      </c>
      <c r="B624" s="12" t="s">
        <v>362</v>
      </c>
      <c r="C624" s="12" t="s">
        <v>225</v>
      </c>
      <c r="D624" s="12" t="s">
        <v>731</v>
      </c>
      <c r="E624" s="12" t="s">
        <v>26</v>
      </c>
      <c r="F624" s="13">
        <v>69</v>
      </c>
      <c r="G624" s="13">
        <v>69</v>
      </c>
      <c r="H624" s="13">
        <v>0</v>
      </c>
      <c r="I624" s="4">
        <v>1</v>
      </c>
    </row>
    <row r="625" spans="1:9" s="18" customFormat="1" ht="27.75" customHeight="1">
      <c r="A625" s="11" t="s">
        <v>723</v>
      </c>
      <c r="B625" s="12" t="s">
        <v>362</v>
      </c>
      <c r="C625" s="12" t="s">
        <v>225</v>
      </c>
      <c r="D625" s="12" t="s">
        <v>732</v>
      </c>
      <c r="E625" s="12"/>
      <c r="F625" s="13">
        <f>F626</f>
        <v>0</v>
      </c>
      <c r="G625" s="13">
        <f>G626</f>
        <v>0</v>
      </c>
      <c r="H625" s="13">
        <f>H626</f>
        <v>0</v>
      </c>
      <c r="I625" s="4"/>
    </row>
    <row r="626" spans="1:9" s="18" customFormat="1" ht="25.5">
      <c r="A626" s="11" t="s">
        <v>71</v>
      </c>
      <c r="B626" s="12" t="s">
        <v>362</v>
      </c>
      <c r="C626" s="12" t="s">
        <v>225</v>
      </c>
      <c r="D626" s="12" t="s">
        <v>732</v>
      </c>
      <c r="E626" s="12" t="s">
        <v>72</v>
      </c>
      <c r="F626" s="13">
        <v>0</v>
      </c>
      <c r="G626" s="13">
        <v>0</v>
      </c>
      <c r="H626" s="13">
        <v>0</v>
      </c>
      <c r="I626" s="4">
        <v>1</v>
      </c>
    </row>
    <row r="627" spans="1:9" s="18" customFormat="1" ht="38.25">
      <c r="A627" s="22" t="s">
        <v>365</v>
      </c>
      <c r="B627" s="12" t="s">
        <v>362</v>
      </c>
      <c r="C627" s="12" t="s">
        <v>225</v>
      </c>
      <c r="D627" s="12" t="s">
        <v>366</v>
      </c>
      <c r="E627" s="12"/>
      <c r="F627" s="13">
        <f>F628+F642+F646</f>
        <v>7468.4</v>
      </c>
      <c r="G627" s="13">
        <f>G628+G642+G646</f>
        <v>7368.4</v>
      </c>
      <c r="H627" s="13">
        <f>H628+H642+H646</f>
        <v>7368.4</v>
      </c>
      <c r="I627" s="4"/>
    </row>
    <row r="628" spans="1:9" s="18" customFormat="1">
      <c r="A628" s="11" t="s">
        <v>367</v>
      </c>
      <c r="B628" s="12" t="s">
        <v>362</v>
      </c>
      <c r="C628" s="12" t="s">
        <v>225</v>
      </c>
      <c r="D628" s="12" t="s">
        <v>368</v>
      </c>
      <c r="E628" s="12"/>
      <c r="F628" s="13">
        <f>F629+F631+ F633+F636+F639</f>
        <v>6315.7999999999993</v>
      </c>
      <c r="G628" s="13">
        <f t="shared" ref="G628:H628" si="106">G629+G631+ G633+G636+G639</f>
        <v>6315.7999999999993</v>
      </c>
      <c r="H628" s="13">
        <f t="shared" si="106"/>
        <v>6315.7999999999993</v>
      </c>
      <c r="I628" s="17"/>
    </row>
    <row r="629" spans="1:9" s="18" customFormat="1" ht="15" customHeight="1">
      <c r="A629" s="11" t="s">
        <v>82</v>
      </c>
      <c r="B629" s="12" t="s">
        <v>362</v>
      </c>
      <c r="C629" s="12" t="s">
        <v>225</v>
      </c>
      <c r="D629" s="12" t="s">
        <v>369</v>
      </c>
      <c r="E629" s="12"/>
      <c r="F629" s="13">
        <f>F630</f>
        <v>0</v>
      </c>
      <c r="G629" s="13">
        <f>G630</f>
        <v>0</v>
      </c>
      <c r="H629" s="16">
        <f>H630</f>
        <v>0</v>
      </c>
      <c r="I629" s="17"/>
    </row>
    <row r="630" spans="1:9" s="18" customFormat="1" ht="25.5">
      <c r="A630" s="11" t="s">
        <v>137</v>
      </c>
      <c r="B630" s="12" t="s">
        <v>362</v>
      </c>
      <c r="C630" s="12" t="s">
        <v>225</v>
      </c>
      <c r="D630" s="12" t="s">
        <v>369</v>
      </c>
      <c r="E630" s="12" t="s">
        <v>26</v>
      </c>
      <c r="F630" s="13">
        <v>0</v>
      </c>
      <c r="G630" s="13">
        <v>0</v>
      </c>
      <c r="H630" s="16">
        <v>0</v>
      </c>
      <c r="I630" s="4">
        <v>1</v>
      </c>
    </row>
    <row r="631" spans="1:9" s="18" customFormat="1" ht="28.5" customHeight="1">
      <c r="A631" s="11" t="s">
        <v>723</v>
      </c>
      <c r="B631" s="12" t="s">
        <v>362</v>
      </c>
      <c r="C631" s="12" t="s">
        <v>225</v>
      </c>
      <c r="D631" s="12" t="s">
        <v>738</v>
      </c>
      <c r="E631" s="12"/>
      <c r="F631" s="13">
        <f>F632</f>
        <v>0</v>
      </c>
      <c r="G631" s="13">
        <f>G632</f>
        <v>0</v>
      </c>
      <c r="H631" s="16">
        <f>H632</f>
        <v>0</v>
      </c>
      <c r="I631" s="4"/>
    </row>
    <row r="632" spans="1:9" s="18" customFormat="1" ht="25.5">
      <c r="A632" s="11" t="s">
        <v>71</v>
      </c>
      <c r="B632" s="12" t="s">
        <v>362</v>
      </c>
      <c r="C632" s="12" t="s">
        <v>225</v>
      </c>
      <c r="D632" s="12" t="s">
        <v>738</v>
      </c>
      <c r="E632" s="12" t="s">
        <v>72</v>
      </c>
      <c r="F632" s="13">
        <v>0</v>
      </c>
      <c r="G632" s="13">
        <v>0</v>
      </c>
      <c r="H632" s="16">
        <v>0</v>
      </c>
      <c r="I632" s="4">
        <v>1</v>
      </c>
    </row>
    <row r="633" spans="1:9" s="18" customFormat="1">
      <c r="A633" s="100" t="s">
        <v>415</v>
      </c>
      <c r="B633" s="12" t="s">
        <v>362</v>
      </c>
      <c r="C633" s="12" t="s">
        <v>225</v>
      </c>
      <c r="D633" s="12" t="s">
        <v>811</v>
      </c>
      <c r="E633" s="12"/>
      <c r="F633" s="13">
        <f>F634+F635</f>
        <v>0</v>
      </c>
      <c r="G633" s="13">
        <f>SUM(G634:G635)</f>
        <v>0</v>
      </c>
      <c r="H633" s="16">
        <f>SUM(H634:H635)</f>
        <v>0</v>
      </c>
      <c r="I633" s="17"/>
    </row>
    <row r="634" spans="1:9" s="18" customFormat="1" ht="25.5">
      <c r="A634" s="100" t="s">
        <v>138</v>
      </c>
      <c r="B634" s="101" t="s">
        <v>362</v>
      </c>
      <c r="C634" s="101" t="s">
        <v>225</v>
      </c>
      <c r="D634" s="101" t="s">
        <v>811</v>
      </c>
      <c r="E634" s="101" t="s">
        <v>26</v>
      </c>
      <c r="F634" s="102">
        <v>0</v>
      </c>
      <c r="G634" s="102">
        <v>0</v>
      </c>
      <c r="H634" s="102">
        <v>0</v>
      </c>
      <c r="I634" s="103">
        <v>2</v>
      </c>
    </row>
    <row r="635" spans="1:9" s="18" customFormat="1" ht="25.5">
      <c r="A635" s="11" t="s">
        <v>137</v>
      </c>
      <c r="B635" s="12" t="s">
        <v>362</v>
      </c>
      <c r="C635" s="12" t="s">
        <v>225</v>
      </c>
      <c r="D635" s="12" t="s">
        <v>416</v>
      </c>
      <c r="E635" s="12" t="s">
        <v>26</v>
      </c>
      <c r="F635" s="13">
        <v>0</v>
      </c>
      <c r="G635" s="13">
        <v>0</v>
      </c>
      <c r="H635" s="13">
        <v>0</v>
      </c>
      <c r="I635" s="4">
        <v>1</v>
      </c>
    </row>
    <row r="636" spans="1:9" s="18" customFormat="1">
      <c r="A636" s="100" t="s">
        <v>417</v>
      </c>
      <c r="B636" s="12" t="s">
        <v>362</v>
      </c>
      <c r="C636" s="12" t="s">
        <v>225</v>
      </c>
      <c r="D636" s="12" t="s">
        <v>418</v>
      </c>
      <c r="E636" s="12"/>
      <c r="F636" s="13">
        <f>F637+F638</f>
        <v>1052.5999999999999</v>
      </c>
      <c r="G636" s="13">
        <f>G637+G638</f>
        <v>1052.5999999999999</v>
      </c>
      <c r="H636" s="13">
        <f>H637+H638</f>
        <v>1052.5999999999999</v>
      </c>
      <c r="I636" s="4"/>
    </row>
    <row r="637" spans="1:9" s="18" customFormat="1" ht="25.5">
      <c r="A637" s="100" t="s">
        <v>138</v>
      </c>
      <c r="B637" s="101" t="s">
        <v>362</v>
      </c>
      <c r="C637" s="101" t="s">
        <v>225</v>
      </c>
      <c r="D637" s="101" t="s">
        <v>418</v>
      </c>
      <c r="E637" s="101" t="s">
        <v>26</v>
      </c>
      <c r="F637" s="102">
        <v>1000</v>
      </c>
      <c r="G637" s="102">
        <v>1000</v>
      </c>
      <c r="H637" s="109">
        <v>1000</v>
      </c>
      <c r="I637" s="103">
        <v>2</v>
      </c>
    </row>
    <row r="638" spans="1:9" s="18" customFormat="1" ht="25.5">
      <c r="A638" s="11" t="s">
        <v>137</v>
      </c>
      <c r="B638" s="12" t="s">
        <v>362</v>
      </c>
      <c r="C638" s="12" t="s">
        <v>225</v>
      </c>
      <c r="D638" s="12" t="s">
        <v>418</v>
      </c>
      <c r="E638" s="12" t="s">
        <v>26</v>
      </c>
      <c r="F638" s="13">
        <v>52.6</v>
      </c>
      <c r="G638" s="13">
        <v>52.6</v>
      </c>
      <c r="H638" s="16">
        <v>52.6</v>
      </c>
      <c r="I638" s="4">
        <v>1</v>
      </c>
    </row>
    <row r="639" spans="1:9" s="18" customFormat="1">
      <c r="A639" s="100" t="s">
        <v>913</v>
      </c>
      <c r="B639" s="12" t="s">
        <v>362</v>
      </c>
      <c r="C639" s="12" t="s">
        <v>225</v>
      </c>
      <c r="D639" s="12" t="s">
        <v>371</v>
      </c>
      <c r="E639" s="12"/>
      <c r="F639" s="13">
        <f>F640+F641</f>
        <v>5263.2</v>
      </c>
      <c r="G639" s="13">
        <f t="shared" ref="G639:H639" si="107">G640+G641</f>
        <v>5263.2</v>
      </c>
      <c r="H639" s="13">
        <f t="shared" si="107"/>
        <v>5263.2</v>
      </c>
      <c r="I639" s="4"/>
    </row>
    <row r="640" spans="1:9" s="18" customFormat="1" ht="25.5">
      <c r="A640" s="100" t="s">
        <v>138</v>
      </c>
      <c r="B640" s="101" t="s">
        <v>362</v>
      </c>
      <c r="C640" s="101" t="s">
        <v>225</v>
      </c>
      <c r="D640" s="101" t="s">
        <v>371</v>
      </c>
      <c r="E640" s="101" t="s">
        <v>26</v>
      </c>
      <c r="F640" s="102">
        <v>5000</v>
      </c>
      <c r="G640" s="102">
        <v>5000</v>
      </c>
      <c r="H640" s="109">
        <v>5000</v>
      </c>
      <c r="I640" s="103">
        <v>2</v>
      </c>
    </row>
    <row r="641" spans="1:11" s="18" customFormat="1" ht="25.5">
      <c r="A641" s="11" t="s">
        <v>137</v>
      </c>
      <c r="B641" s="12" t="s">
        <v>362</v>
      </c>
      <c r="C641" s="12" t="s">
        <v>225</v>
      </c>
      <c r="D641" s="12" t="s">
        <v>371</v>
      </c>
      <c r="E641" s="12" t="s">
        <v>26</v>
      </c>
      <c r="F641" s="13">
        <v>263.2</v>
      </c>
      <c r="G641" s="13">
        <v>263.2</v>
      </c>
      <c r="H641" s="16">
        <v>263.2</v>
      </c>
      <c r="I641" s="4">
        <v>1</v>
      </c>
    </row>
    <row r="642" spans="1:11" s="18" customFormat="1" ht="25.5">
      <c r="A642" s="11" t="s">
        <v>421</v>
      </c>
      <c r="B642" s="12" t="s">
        <v>362</v>
      </c>
      <c r="C642" s="12" t="s">
        <v>225</v>
      </c>
      <c r="D642" s="12" t="s">
        <v>422</v>
      </c>
      <c r="E642" s="12"/>
      <c r="F642" s="13">
        <f>F643</f>
        <v>1052.5999999999999</v>
      </c>
      <c r="G642" s="13">
        <f>G643</f>
        <v>1052.5999999999999</v>
      </c>
      <c r="H642" s="13">
        <f>H643</f>
        <v>1052.5999999999999</v>
      </c>
      <c r="I642" s="4"/>
    </row>
    <row r="643" spans="1:11" s="18" customFormat="1">
      <c r="A643" s="100" t="s">
        <v>423</v>
      </c>
      <c r="B643" s="12" t="s">
        <v>362</v>
      </c>
      <c r="C643" s="12" t="s">
        <v>225</v>
      </c>
      <c r="D643" s="12" t="s">
        <v>424</v>
      </c>
      <c r="E643" s="12"/>
      <c r="F643" s="13">
        <f>F644+F645</f>
        <v>1052.5999999999999</v>
      </c>
      <c r="G643" s="13">
        <f>G644+G645</f>
        <v>1052.5999999999999</v>
      </c>
      <c r="H643" s="13">
        <f>H644+H645</f>
        <v>1052.5999999999999</v>
      </c>
      <c r="I643" s="4"/>
    </row>
    <row r="644" spans="1:11" s="18" customFormat="1" ht="25.5">
      <c r="A644" s="100" t="s">
        <v>138</v>
      </c>
      <c r="B644" s="101" t="s">
        <v>362</v>
      </c>
      <c r="C644" s="101" t="s">
        <v>225</v>
      </c>
      <c r="D644" s="101" t="s">
        <v>424</v>
      </c>
      <c r="E644" s="101" t="s">
        <v>26</v>
      </c>
      <c r="F644" s="102">
        <v>1000</v>
      </c>
      <c r="G644" s="102">
        <v>1000</v>
      </c>
      <c r="H644" s="109">
        <v>1000</v>
      </c>
      <c r="I644" s="103">
        <v>2</v>
      </c>
    </row>
    <row r="645" spans="1:11" s="18" customFormat="1" ht="25.5">
      <c r="A645" s="11" t="s">
        <v>137</v>
      </c>
      <c r="B645" s="12" t="s">
        <v>362</v>
      </c>
      <c r="C645" s="12" t="s">
        <v>225</v>
      </c>
      <c r="D645" s="12" t="s">
        <v>424</v>
      </c>
      <c r="E645" s="12" t="s">
        <v>26</v>
      </c>
      <c r="F645" s="13">
        <v>52.6</v>
      </c>
      <c r="G645" s="13">
        <v>52.6</v>
      </c>
      <c r="H645" s="16">
        <v>52.6</v>
      </c>
      <c r="I645" s="4">
        <v>1</v>
      </c>
    </row>
    <row r="646" spans="1:11" s="18" customFormat="1">
      <c r="A646" s="77" t="s">
        <v>427</v>
      </c>
      <c r="B646" s="12" t="s">
        <v>362</v>
      </c>
      <c r="C646" s="12" t="s">
        <v>225</v>
      </c>
      <c r="D646" s="12" t="s">
        <v>428</v>
      </c>
      <c r="E646" s="12"/>
      <c r="F646" s="13">
        <f>F647+F650</f>
        <v>100</v>
      </c>
      <c r="G646" s="13">
        <f t="shared" ref="G646:H646" si="108">G647+G650</f>
        <v>0</v>
      </c>
      <c r="H646" s="13">
        <f t="shared" si="108"/>
        <v>0</v>
      </c>
      <c r="I646" s="17"/>
    </row>
    <row r="647" spans="1:11" s="18" customFormat="1">
      <c r="A647" s="112" t="s">
        <v>812</v>
      </c>
      <c r="B647" s="68" t="s">
        <v>362</v>
      </c>
      <c r="C647" s="12" t="s">
        <v>225</v>
      </c>
      <c r="D647" s="12" t="s">
        <v>813</v>
      </c>
      <c r="E647" s="12"/>
      <c r="F647" s="13">
        <f>F648+F649</f>
        <v>100</v>
      </c>
      <c r="G647" s="13">
        <f t="shared" ref="G647:H647" si="109">G648+G649</f>
        <v>0</v>
      </c>
      <c r="H647" s="13">
        <f t="shared" si="109"/>
        <v>0</v>
      </c>
      <c r="I647" s="17"/>
    </row>
    <row r="648" spans="1:11" s="18" customFormat="1" ht="25.5">
      <c r="A648" s="69" t="s">
        <v>138</v>
      </c>
      <c r="B648" s="101" t="s">
        <v>362</v>
      </c>
      <c r="C648" s="101" t="s">
        <v>225</v>
      </c>
      <c r="D648" s="101" t="s">
        <v>813</v>
      </c>
      <c r="E648" s="101" t="s">
        <v>26</v>
      </c>
      <c r="F648" s="102">
        <v>0</v>
      </c>
      <c r="G648" s="102">
        <v>0</v>
      </c>
      <c r="H648" s="102">
        <v>0</v>
      </c>
      <c r="I648" s="103">
        <v>2</v>
      </c>
    </row>
    <row r="649" spans="1:11" s="18" customFormat="1" ht="25.5">
      <c r="A649" s="11" t="s">
        <v>137</v>
      </c>
      <c r="B649" s="12" t="s">
        <v>362</v>
      </c>
      <c r="C649" s="12" t="s">
        <v>225</v>
      </c>
      <c r="D649" s="12" t="s">
        <v>813</v>
      </c>
      <c r="E649" s="12" t="s">
        <v>26</v>
      </c>
      <c r="F649" s="13">
        <v>100</v>
      </c>
      <c r="G649" s="13">
        <v>0</v>
      </c>
      <c r="H649" s="13">
        <v>0</v>
      </c>
      <c r="I649" s="4">
        <v>1</v>
      </c>
    </row>
    <row r="650" spans="1:11" s="18" customFormat="1">
      <c r="A650" s="100" t="s">
        <v>429</v>
      </c>
      <c r="B650" s="12" t="s">
        <v>362</v>
      </c>
      <c r="C650" s="12" t="s">
        <v>225</v>
      </c>
      <c r="D650" s="12" t="s">
        <v>430</v>
      </c>
      <c r="E650" s="12"/>
      <c r="F650" s="13">
        <f>F651+F652</f>
        <v>0</v>
      </c>
      <c r="G650" s="13">
        <f>G651+G652</f>
        <v>0</v>
      </c>
      <c r="H650" s="13">
        <f>H651+H652</f>
        <v>0</v>
      </c>
      <c r="I650" s="17"/>
    </row>
    <row r="651" spans="1:11" s="18" customFormat="1" ht="25.5">
      <c r="A651" s="100" t="s">
        <v>138</v>
      </c>
      <c r="B651" s="101" t="s">
        <v>362</v>
      </c>
      <c r="C651" s="101" t="s">
        <v>225</v>
      </c>
      <c r="D651" s="101" t="s">
        <v>430</v>
      </c>
      <c r="E651" s="101" t="s">
        <v>26</v>
      </c>
      <c r="F651" s="102">
        <v>0</v>
      </c>
      <c r="G651" s="102">
        <v>0</v>
      </c>
      <c r="H651" s="102">
        <v>0</v>
      </c>
      <c r="I651" s="103">
        <v>2</v>
      </c>
      <c r="K651" s="71"/>
    </row>
    <row r="652" spans="1:11" s="18" customFormat="1" ht="25.5">
      <c r="A652" s="11" t="s">
        <v>137</v>
      </c>
      <c r="B652" s="12" t="s">
        <v>362</v>
      </c>
      <c r="C652" s="12" t="s">
        <v>225</v>
      </c>
      <c r="D652" s="12" t="s">
        <v>430</v>
      </c>
      <c r="E652" s="12" t="s">
        <v>26</v>
      </c>
      <c r="F652" s="13">
        <v>0</v>
      </c>
      <c r="G652" s="13">
        <v>0</v>
      </c>
      <c r="H652" s="13">
        <v>0</v>
      </c>
      <c r="I652" s="4">
        <v>1</v>
      </c>
    </row>
    <row r="653" spans="1:11" ht="51">
      <c r="A653" s="22" t="s">
        <v>431</v>
      </c>
      <c r="B653" s="12" t="s">
        <v>362</v>
      </c>
      <c r="C653" s="12" t="s">
        <v>225</v>
      </c>
      <c r="D653" s="12" t="s">
        <v>432</v>
      </c>
      <c r="E653" s="12"/>
      <c r="F653" s="13">
        <f t="shared" ref="F653:H654" si="110">F654</f>
        <v>11506.2</v>
      </c>
      <c r="G653" s="13">
        <f t="shared" si="110"/>
        <v>11695.900000000001</v>
      </c>
      <c r="H653" s="13">
        <f t="shared" si="110"/>
        <v>11695.900000000001</v>
      </c>
      <c r="I653" s="4"/>
    </row>
    <row r="654" spans="1:11" ht="38.25">
      <c r="A654" s="11" t="s">
        <v>433</v>
      </c>
      <c r="B654" s="12" t="s">
        <v>362</v>
      </c>
      <c r="C654" s="12" t="s">
        <v>225</v>
      </c>
      <c r="D654" s="12" t="s">
        <v>434</v>
      </c>
      <c r="E654" s="12"/>
      <c r="F654" s="13">
        <f t="shared" si="110"/>
        <v>11506.2</v>
      </c>
      <c r="G654" s="13">
        <f t="shared" si="110"/>
        <v>11695.900000000001</v>
      </c>
      <c r="H654" s="13">
        <f t="shared" si="110"/>
        <v>11695.900000000001</v>
      </c>
      <c r="I654" s="4"/>
    </row>
    <row r="655" spans="1:11" ht="25.5">
      <c r="A655" s="100" t="s">
        <v>435</v>
      </c>
      <c r="B655" s="12" t="s">
        <v>362</v>
      </c>
      <c r="C655" s="12" t="s">
        <v>225</v>
      </c>
      <c r="D655" s="12" t="s">
        <v>436</v>
      </c>
      <c r="E655" s="12"/>
      <c r="F655" s="13">
        <f>F656+F657</f>
        <v>11506.2</v>
      </c>
      <c r="G655" s="13">
        <f>G656+G657</f>
        <v>11695.900000000001</v>
      </c>
      <c r="H655" s="13">
        <f>H656+H657</f>
        <v>11695.900000000001</v>
      </c>
      <c r="I655" s="4"/>
    </row>
    <row r="656" spans="1:11" ht="51">
      <c r="A656" s="100" t="s">
        <v>437</v>
      </c>
      <c r="B656" s="101" t="s">
        <v>362</v>
      </c>
      <c r="C656" s="101" t="s">
        <v>225</v>
      </c>
      <c r="D656" s="101" t="s">
        <v>436</v>
      </c>
      <c r="E656" s="101" t="s">
        <v>24</v>
      </c>
      <c r="F656" s="102">
        <v>9486.6</v>
      </c>
      <c r="G656" s="102">
        <v>9586.6</v>
      </c>
      <c r="H656" s="102">
        <v>9586.6</v>
      </c>
      <c r="I656" s="103">
        <v>2</v>
      </c>
    </row>
    <row r="657" spans="1:9" ht="25.5">
      <c r="A657" s="100" t="s">
        <v>402</v>
      </c>
      <c r="B657" s="101" t="s">
        <v>362</v>
      </c>
      <c r="C657" s="101" t="s">
        <v>225</v>
      </c>
      <c r="D657" s="101" t="s">
        <v>436</v>
      </c>
      <c r="E657" s="101" t="s">
        <v>72</v>
      </c>
      <c r="F657" s="102">
        <v>2019.6</v>
      </c>
      <c r="G657" s="102">
        <v>2109.3000000000002</v>
      </c>
      <c r="H657" s="102">
        <v>2109.3000000000002</v>
      </c>
      <c r="I657" s="103">
        <v>2</v>
      </c>
    </row>
    <row r="658" spans="1:9" ht="38.25">
      <c r="A658" s="22" t="s">
        <v>928</v>
      </c>
      <c r="B658" s="12" t="s">
        <v>362</v>
      </c>
      <c r="C658" s="12" t="s">
        <v>225</v>
      </c>
      <c r="D658" s="12" t="s">
        <v>438</v>
      </c>
      <c r="E658" s="12"/>
      <c r="F658" s="13">
        <f>F659+F668</f>
        <v>16575.400000000001</v>
      </c>
      <c r="G658" s="13">
        <f>G659+G668</f>
        <v>16202</v>
      </c>
      <c r="H658" s="13">
        <f>H659+H668</f>
        <v>16202</v>
      </c>
      <c r="I658" s="4"/>
    </row>
    <row r="659" spans="1:9">
      <c r="A659" s="11" t="s">
        <v>439</v>
      </c>
      <c r="B659" s="12" t="s">
        <v>362</v>
      </c>
      <c r="C659" s="12" t="s">
        <v>225</v>
      </c>
      <c r="D659" s="12" t="s">
        <v>440</v>
      </c>
      <c r="E659" s="12"/>
      <c r="F659" s="13">
        <f>F660+F663</f>
        <v>10077.1</v>
      </c>
      <c r="G659" s="13">
        <f>G660+G663</f>
        <v>9703.7000000000007</v>
      </c>
      <c r="H659" s="13">
        <f>H660+H663</f>
        <v>9703.7000000000007</v>
      </c>
      <c r="I659" s="4"/>
    </row>
    <row r="660" spans="1:9">
      <c r="A660" s="106" t="s">
        <v>739</v>
      </c>
      <c r="B660" s="12" t="s">
        <v>362</v>
      </c>
      <c r="C660" s="12" t="s">
        <v>225</v>
      </c>
      <c r="D660" s="12" t="s">
        <v>441</v>
      </c>
      <c r="E660" s="12"/>
      <c r="F660" s="13">
        <f>F661+F662</f>
        <v>277.60000000000002</v>
      </c>
      <c r="G660" s="13">
        <f>G661+G662</f>
        <v>277.60000000000002</v>
      </c>
      <c r="H660" s="13">
        <f>H661+H662</f>
        <v>277.60000000000002</v>
      </c>
      <c r="I660" s="4"/>
    </row>
    <row r="661" spans="1:9" ht="15" customHeight="1">
      <c r="A661" s="11" t="s">
        <v>370</v>
      </c>
      <c r="B661" s="12" t="s">
        <v>362</v>
      </c>
      <c r="C661" s="12" t="s">
        <v>225</v>
      </c>
      <c r="D661" s="12" t="s">
        <v>441</v>
      </c>
      <c r="E661" s="12" t="s">
        <v>26</v>
      </c>
      <c r="F661" s="13">
        <v>177.2</v>
      </c>
      <c r="G661" s="13">
        <v>177.2</v>
      </c>
      <c r="H661" s="13">
        <v>177.2</v>
      </c>
      <c r="I661" s="4">
        <v>1</v>
      </c>
    </row>
    <row r="662" spans="1:9" ht="25.5">
      <c r="A662" s="11" t="s">
        <v>442</v>
      </c>
      <c r="B662" s="12" t="s">
        <v>362</v>
      </c>
      <c r="C662" s="12" t="s">
        <v>225</v>
      </c>
      <c r="D662" s="12" t="s">
        <v>441</v>
      </c>
      <c r="E662" s="12" t="s">
        <v>72</v>
      </c>
      <c r="F662" s="13">
        <v>100.4</v>
      </c>
      <c r="G662" s="13">
        <v>100.4</v>
      </c>
      <c r="H662" s="13">
        <v>100.4</v>
      </c>
      <c r="I662" s="4">
        <v>1</v>
      </c>
    </row>
    <row r="663" spans="1:9">
      <c r="A663" s="106" t="s">
        <v>772</v>
      </c>
      <c r="B663" s="12" t="s">
        <v>362</v>
      </c>
      <c r="C663" s="12" t="s">
        <v>225</v>
      </c>
      <c r="D663" s="12" t="s">
        <v>443</v>
      </c>
      <c r="E663" s="12"/>
      <c r="F663" s="13">
        <f>F664+F665+F666+F667</f>
        <v>9799.5</v>
      </c>
      <c r="G663" s="13">
        <f>G664+G665+G666+G667</f>
        <v>9426.1</v>
      </c>
      <c r="H663" s="13">
        <f>H664+H665+H666+H667</f>
        <v>9426.1</v>
      </c>
      <c r="I663" s="4"/>
    </row>
    <row r="664" spans="1:9" ht="25.5">
      <c r="A664" s="11" t="s">
        <v>137</v>
      </c>
      <c r="B664" s="12" t="s">
        <v>362</v>
      </c>
      <c r="C664" s="12" t="s">
        <v>225</v>
      </c>
      <c r="D664" s="12" t="s">
        <v>443</v>
      </c>
      <c r="E664" s="12" t="s">
        <v>26</v>
      </c>
      <c r="F664" s="13">
        <v>1531.8</v>
      </c>
      <c r="G664" s="13">
        <v>1462</v>
      </c>
      <c r="H664" s="13">
        <v>1462</v>
      </c>
      <c r="I664" s="4">
        <v>1</v>
      </c>
    </row>
    <row r="665" spans="1:9" ht="25.5">
      <c r="A665" s="100" t="s">
        <v>138</v>
      </c>
      <c r="B665" s="101" t="s">
        <v>362</v>
      </c>
      <c r="C665" s="101" t="s">
        <v>225</v>
      </c>
      <c r="D665" s="101" t="s">
        <v>443</v>
      </c>
      <c r="E665" s="101" t="s">
        <v>26</v>
      </c>
      <c r="F665" s="102">
        <v>4700.1000000000004</v>
      </c>
      <c r="G665" s="102">
        <v>4486</v>
      </c>
      <c r="H665" s="102">
        <v>4486</v>
      </c>
      <c r="I665" s="103">
        <v>2</v>
      </c>
    </row>
    <row r="666" spans="1:9" ht="25.5">
      <c r="A666" s="11" t="s">
        <v>420</v>
      </c>
      <c r="B666" s="12" t="s">
        <v>362</v>
      </c>
      <c r="C666" s="12" t="s">
        <v>225</v>
      </c>
      <c r="D666" s="12" t="s">
        <v>443</v>
      </c>
      <c r="E666" s="12" t="s">
        <v>72</v>
      </c>
      <c r="F666" s="13">
        <v>876.9</v>
      </c>
      <c r="G666" s="13">
        <v>855</v>
      </c>
      <c r="H666" s="13">
        <v>855</v>
      </c>
      <c r="I666" s="4">
        <v>1</v>
      </c>
    </row>
    <row r="667" spans="1:9" ht="25.5">
      <c r="A667" s="100" t="s">
        <v>419</v>
      </c>
      <c r="B667" s="101" t="s">
        <v>362</v>
      </c>
      <c r="C667" s="101" t="s">
        <v>225</v>
      </c>
      <c r="D667" s="101" t="s">
        <v>443</v>
      </c>
      <c r="E667" s="101" t="s">
        <v>72</v>
      </c>
      <c r="F667" s="102">
        <v>2690.7</v>
      </c>
      <c r="G667" s="102">
        <v>2623.1</v>
      </c>
      <c r="H667" s="102">
        <v>2623.1</v>
      </c>
      <c r="I667" s="103">
        <v>2</v>
      </c>
    </row>
    <row r="668" spans="1:9" ht="25.5">
      <c r="A668" s="11" t="s">
        <v>444</v>
      </c>
      <c r="B668" s="12" t="s">
        <v>362</v>
      </c>
      <c r="C668" s="12" t="s">
        <v>225</v>
      </c>
      <c r="D668" s="12" t="s">
        <v>445</v>
      </c>
      <c r="E668" s="12"/>
      <c r="F668" s="13">
        <f>F669+F671+F673</f>
        <v>6498.2999999999993</v>
      </c>
      <c r="G668" s="13">
        <f>G669+G671+G673</f>
        <v>6498.2999999999993</v>
      </c>
      <c r="H668" s="13">
        <f>H669+H671+H673</f>
        <v>6498.2999999999993</v>
      </c>
      <c r="I668" s="4"/>
    </row>
    <row r="669" spans="1:9" ht="25.5">
      <c r="A669" s="106" t="s">
        <v>740</v>
      </c>
      <c r="B669" s="12" t="s">
        <v>362</v>
      </c>
      <c r="C669" s="12" t="s">
        <v>225</v>
      </c>
      <c r="D669" s="12" t="s">
        <v>741</v>
      </c>
      <c r="E669" s="12"/>
      <c r="F669" s="13">
        <f>F670</f>
        <v>1307.4000000000001</v>
      </c>
      <c r="G669" s="13">
        <f>G670</f>
        <v>1307.4000000000001</v>
      </c>
      <c r="H669" s="16">
        <f>H670</f>
        <v>1307.4000000000001</v>
      </c>
      <c r="I669" s="4"/>
    </row>
    <row r="670" spans="1:9" ht="16.5" customHeight="1">
      <c r="A670" s="11" t="s">
        <v>43</v>
      </c>
      <c r="B670" s="12" t="s">
        <v>362</v>
      </c>
      <c r="C670" s="12" t="s">
        <v>225</v>
      </c>
      <c r="D670" s="12" t="s">
        <v>741</v>
      </c>
      <c r="E670" s="12" t="s">
        <v>26</v>
      </c>
      <c r="F670" s="13">
        <v>1307.4000000000001</v>
      </c>
      <c r="G670" s="13">
        <v>1307.4000000000001</v>
      </c>
      <c r="H670" s="13">
        <v>1307.4000000000001</v>
      </c>
      <c r="I670" s="4">
        <v>1</v>
      </c>
    </row>
    <row r="671" spans="1:9" ht="38.25">
      <c r="A671" s="106" t="s">
        <v>742</v>
      </c>
      <c r="B671" s="12" t="s">
        <v>362</v>
      </c>
      <c r="C671" s="12" t="s">
        <v>225</v>
      </c>
      <c r="D671" s="12" t="s">
        <v>446</v>
      </c>
      <c r="E671" s="12"/>
      <c r="F671" s="13">
        <f>F672</f>
        <v>414</v>
      </c>
      <c r="G671" s="13">
        <f>G672</f>
        <v>414</v>
      </c>
      <c r="H671" s="16">
        <f>H672</f>
        <v>414</v>
      </c>
      <c r="I671" s="4"/>
    </row>
    <row r="672" spans="1:9" ht="25.5">
      <c r="A672" s="11" t="s">
        <v>71</v>
      </c>
      <c r="B672" s="12" t="s">
        <v>362</v>
      </c>
      <c r="C672" s="12" t="s">
        <v>225</v>
      </c>
      <c r="D672" s="12" t="s">
        <v>446</v>
      </c>
      <c r="E672" s="12" t="s">
        <v>72</v>
      </c>
      <c r="F672" s="13">
        <v>414</v>
      </c>
      <c r="G672" s="13">
        <v>414</v>
      </c>
      <c r="H672" s="13">
        <v>414</v>
      </c>
      <c r="I672" s="4">
        <v>1</v>
      </c>
    </row>
    <row r="673" spans="1:9" ht="25.5" customHeight="1">
      <c r="A673" s="120" t="s">
        <v>447</v>
      </c>
      <c r="B673" s="12" t="s">
        <v>362</v>
      </c>
      <c r="C673" s="12" t="s">
        <v>225</v>
      </c>
      <c r="D673" s="12" t="s">
        <v>448</v>
      </c>
      <c r="E673" s="12"/>
      <c r="F673" s="13">
        <f>F674+F675</f>
        <v>4776.8999999999996</v>
      </c>
      <c r="G673" s="13">
        <f>G674+G675</f>
        <v>4776.8999999999996</v>
      </c>
      <c r="H673" s="13">
        <f>H674+H675</f>
        <v>4776.8999999999996</v>
      </c>
      <c r="I673" s="4"/>
    </row>
    <row r="674" spans="1:9" ht="14.25" customHeight="1">
      <c r="A674" s="100" t="s">
        <v>43</v>
      </c>
      <c r="B674" s="101" t="s">
        <v>362</v>
      </c>
      <c r="C674" s="101" t="s">
        <v>225</v>
      </c>
      <c r="D674" s="101" t="s">
        <v>448</v>
      </c>
      <c r="E674" s="101" t="s">
        <v>26</v>
      </c>
      <c r="F674" s="102">
        <v>3628.5</v>
      </c>
      <c r="G674" s="102">
        <v>3628.5</v>
      </c>
      <c r="H674" s="102">
        <v>3628.5</v>
      </c>
      <c r="I674" s="103">
        <v>2</v>
      </c>
    </row>
    <row r="675" spans="1:9" ht="25.5">
      <c r="A675" s="100" t="s">
        <v>442</v>
      </c>
      <c r="B675" s="101" t="s">
        <v>362</v>
      </c>
      <c r="C675" s="101" t="s">
        <v>225</v>
      </c>
      <c r="D675" s="101" t="s">
        <v>448</v>
      </c>
      <c r="E675" s="101" t="s">
        <v>72</v>
      </c>
      <c r="F675" s="102">
        <v>1148.4000000000001</v>
      </c>
      <c r="G675" s="102">
        <v>1148.4000000000001</v>
      </c>
      <c r="H675" s="102">
        <v>1148.4000000000001</v>
      </c>
      <c r="I675" s="103">
        <v>2</v>
      </c>
    </row>
    <row r="676" spans="1:9" ht="38.25">
      <c r="A676" s="11" t="s">
        <v>927</v>
      </c>
      <c r="B676" s="12" t="s">
        <v>362</v>
      </c>
      <c r="C676" s="12" t="s">
        <v>225</v>
      </c>
      <c r="D676" s="12" t="s">
        <v>372</v>
      </c>
      <c r="E676" s="12"/>
      <c r="F676" s="13">
        <f>F677+F681+F684</f>
        <v>1151.5</v>
      </c>
      <c r="G676" s="13">
        <f t="shared" ref="G676:H676" si="111">G677+G681+G684</f>
        <v>1151.5</v>
      </c>
      <c r="H676" s="13">
        <f t="shared" si="111"/>
        <v>1151.5</v>
      </c>
      <c r="I676" s="4"/>
    </row>
    <row r="677" spans="1:9" ht="41.25" customHeight="1">
      <c r="A677" s="11" t="s">
        <v>373</v>
      </c>
      <c r="B677" s="12" t="s">
        <v>362</v>
      </c>
      <c r="C677" s="12" t="s">
        <v>225</v>
      </c>
      <c r="D677" s="12" t="s">
        <v>374</v>
      </c>
      <c r="E677" s="12"/>
      <c r="F677" s="13">
        <f>F678</f>
        <v>954.19999999999993</v>
      </c>
      <c r="G677" s="13">
        <f>G678</f>
        <v>954.19999999999993</v>
      </c>
      <c r="H677" s="13">
        <f>H678</f>
        <v>954.19999999999993</v>
      </c>
      <c r="I677" s="4"/>
    </row>
    <row r="678" spans="1:9" ht="25.5">
      <c r="A678" s="100" t="s">
        <v>375</v>
      </c>
      <c r="B678" s="12" t="s">
        <v>362</v>
      </c>
      <c r="C678" s="12" t="s">
        <v>225</v>
      </c>
      <c r="D678" s="12" t="s">
        <v>376</v>
      </c>
      <c r="E678" s="12"/>
      <c r="F678" s="13">
        <f>F679+F680</f>
        <v>954.19999999999993</v>
      </c>
      <c r="G678" s="13">
        <f>G679+G680</f>
        <v>954.19999999999993</v>
      </c>
      <c r="H678" s="13">
        <f>H679+H680</f>
        <v>954.19999999999993</v>
      </c>
      <c r="I678" s="4"/>
    </row>
    <row r="679" spans="1:9" ht="38.25" customHeight="1">
      <c r="A679" s="100" t="s">
        <v>23</v>
      </c>
      <c r="B679" s="101" t="s">
        <v>362</v>
      </c>
      <c r="C679" s="101" t="s">
        <v>225</v>
      </c>
      <c r="D679" s="101" t="s">
        <v>376</v>
      </c>
      <c r="E679" s="101" t="s">
        <v>24</v>
      </c>
      <c r="F679" s="102">
        <v>829.8</v>
      </c>
      <c r="G679" s="102">
        <v>829.8</v>
      </c>
      <c r="H679" s="102">
        <v>829.8</v>
      </c>
      <c r="I679" s="103">
        <v>2</v>
      </c>
    </row>
    <row r="680" spans="1:9" ht="25.5">
      <c r="A680" s="100" t="s">
        <v>71</v>
      </c>
      <c r="B680" s="101" t="s">
        <v>362</v>
      </c>
      <c r="C680" s="101" t="s">
        <v>225</v>
      </c>
      <c r="D680" s="101" t="s">
        <v>376</v>
      </c>
      <c r="E680" s="101" t="s">
        <v>72</v>
      </c>
      <c r="F680" s="102">
        <v>124.4</v>
      </c>
      <c r="G680" s="102">
        <v>124.4</v>
      </c>
      <c r="H680" s="102">
        <v>124.4</v>
      </c>
      <c r="I680" s="103">
        <v>2</v>
      </c>
    </row>
    <row r="681" spans="1:9" ht="25.5">
      <c r="A681" s="11" t="s">
        <v>449</v>
      </c>
      <c r="B681" s="12" t="s">
        <v>362</v>
      </c>
      <c r="C681" s="12" t="s">
        <v>225</v>
      </c>
      <c r="D681" s="12" t="s">
        <v>378</v>
      </c>
      <c r="E681" s="12"/>
      <c r="F681" s="13">
        <f>SUM(F683:F683)</f>
        <v>9.5</v>
      </c>
      <c r="G681" s="13">
        <f>SUM(G683:G683)</f>
        <v>9.5</v>
      </c>
      <c r="H681" s="13">
        <f>SUM(H683:H683)</f>
        <v>9.5</v>
      </c>
      <c r="I681" s="4"/>
    </row>
    <row r="682" spans="1:9" ht="25.5">
      <c r="A682" s="100" t="s">
        <v>375</v>
      </c>
      <c r="B682" s="12" t="s">
        <v>362</v>
      </c>
      <c r="C682" s="12" t="s">
        <v>225</v>
      </c>
      <c r="D682" s="12" t="s">
        <v>379</v>
      </c>
      <c r="E682" s="12"/>
      <c r="F682" s="13">
        <f>F683</f>
        <v>9.5</v>
      </c>
      <c r="G682" s="13">
        <f>G683</f>
        <v>9.5</v>
      </c>
      <c r="H682" s="13">
        <f>H683</f>
        <v>9.5</v>
      </c>
      <c r="I682" s="4"/>
    </row>
    <row r="683" spans="1:9" ht="14.25" customHeight="1">
      <c r="A683" s="100" t="s">
        <v>43</v>
      </c>
      <c r="B683" s="101" t="s">
        <v>362</v>
      </c>
      <c r="C683" s="101" t="s">
        <v>225</v>
      </c>
      <c r="D683" s="101" t="s">
        <v>379</v>
      </c>
      <c r="E683" s="101" t="s">
        <v>26</v>
      </c>
      <c r="F683" s="102">
        <v>9.5</v>
      </c>
      <c r="G683" s="102">
        <v>9.5</v>
      </c>
      <c r="H683" s="102">
        <v>9.5</v>
      </c>
      <c r="I683" s="103">
        <v>2</v>
      </c>
    </row>
    <row r="684" spans="1:9" ht="26.25" customHeight="1">
      <c r="A684" s="11" t="s">
        <v>380</v>
      </c>
      <c r="B684" s="12" t="s">
        <v>362</v>
      </c>
      <c r="C684" s="12" t="s">
        <v>225</v>
      </c>
      <c r="D684" s="12" t="s">
        <v>381</v>
      </c>
      <c r="E684" s="12"/>
      <c r="F684" s="13">
        <f>F685+F688</f>
        <v>187.8</v>
      </c>
      <c r="G684" s="13">
        <f>G685+G688</f>
        <v>187.8</v>
      </c>
      <c r="H684" s="13">
        <f>H685+H688</f>
        <v>187.8</v>
      </c>
      <c r="I684" s="4"/>
    </row>
    <row r="685" spans="1:9" ht="25.5">
      <c r="A685" s="100" t="s">
        <v>375</v>
      </c>
      <c r="B685" s="12" t="s">
        <v>362</v>
      </c>
      <c r="C685" s="12" t="s">
        <v>225</v>
      </c>
      <c r="D685" s="12" t="s">
        <v>382</v>
      </c>
      <c r="E685" s="12"/>
      <c r="F685" s="13">
        <f>F686+F687</f>
        <v>72.7</v>
      </c>
      <c r="G685" s="13">
        <f>G686+G687</f>
        <v>72.7</v>
      </c>
      <c r="H685" s="13">
        <f>H686+H687</f>
        <v>72.7</v>
      </c>
      <c r="I685" s="4"/>
    </row>
    <row r="686" spans="1:9" ht="15" customHeight="1">
      <c r="A686" s="100" t="s">
        <v>370</v>
      </c>
      <c r="B686" s="101" t="s">
        <v>362</v>
      </c>
      <c r="C686" s="101" t="s">
        <v>225</v>
      </c>
      <c r="D686" s="101" t="s">
        <v>382</v>
      </c>
      <c r="E686" s="101" t="s">
        <v>26</v>
      </c>
      <c r="F686" s="102">
        <v>68.8</v>
      </c>
      <c r="G686" s="102">
        <v>68.8</v>
      </c>
      <c r="H686" s="102">
        <v>68.8</v>
      </c>
      <c r="I686" s="103">
        <v>2</v>
      </c>
    </row>
    <row r="687" spans="1:9" ht="25.5">
      <c r="A687" s="100" t="s">
        <v>442</v>
      </c>
      <c r="B687" s="101" t="s">
        <v>362</v>
      </c>
      <c r="C687" s="101" t="s">
        <v>225</v>
      </c>
      <c r="D687" s="101" t="s">
        <v>382</v>
      </c>
      <c r="E687" s="101" t="s">
        <v>72</v>
      </c>
      <c r="F687" s="102">
        <v>3.9</v>
      </c>
      <c r="G687" s="102">
        <v>3.9</v>
      </c>
      <c r="H687" s="102">
        <v>3.9</v>
      </c>
      <c r="I687" s="103">
        <v>2</v>
      </c>
    </row>
    <row r="688" spans="1:9" ht="25.5">
      <c r="A688" s="11" t="s">
        <v>383</v>
      </c>
      <c r="B688" s="12" t="s">
        <v>362</v>
      </c>
      <c r="C688" s="12" t="s">
        <v>225</v>
      </c>
      <c r="D688" s="12" t="s">
        <v>384</v>
      </c>
      <c r="E688" s="12"/>
      <c r="F688" s="13">
        <f>F689+F690</f>
        <v>115.1</v>
      </c>
      <c r="G688" s="13">
        <f>G689+G690</f>
        <v>115.1</v>
      </c>
      <c r="H688" s="16">
        <f>H689+H690</f>
        <v>115.1</v>
      </c>
      <c r="I688" s="4"/>
    </row>
    <row r="689" spans="1:9" ht="14.25" customHeight="1">
      <c r="A689" s="11" t="s">
        <v>370</v>
      </c>
      <c r="B689" s="12" t="s">
        <v>362</v>
      </c>
      <c r="C689" s="12" t="s">
        <v>225</v>
      </c>
      <c r="D689" s="12" t="s">
        <v>384</v>
      </c>
      <c r="E689" s="12" t="s">
        <v>26</v>
      </c>
      <c r="F689" s="13">
        <v>100.8</v>
      </c>
      <c r="G689" s="13">
        <v>100.8</v>
      </c>
      <c r="H689" s="13">
        <v>100.8</v>
      </c>
      <c r="I689" s="4">
        <v>1</v>
      </c>
    </row>
    <row r="690" spans="1:9" ht="25.5">
      <c r="A690" s="11" t="s">
        <v>442</v>
      </c>
      <c r="B690" s="12" t="s">
        <v>362</v>
      </c>
      <c r="C690" s="12" t="s">
        <v>225</v>
      </c>
      <c r="D690" s="12" t="s">
        <v>384</v>
      </c>
      <c r="E690" s="12" t="s">
        <v>72</v>
      </c>
      <c r="F690" s="13">
        <v>14.3</v>
      </c>
      <c r="G690" s="13">
        <v>14.3</v>
      </c>
      <c r="H690" s="13">
        <v>14.3</v>
      </c>
      <c r="I690" s="4">
        <v>1</v>
      </c>
    </row>
    <row r="691" spans="1:9" s="164" customFormat="1">
      <c r="A691" s="165" t="s">
        <v>991</v>
      </c>
      <c r="B691" s="166" t="s">
        <v>362</v>
      </c>
      <c r="C691" s="166" t="s">
        <v>225</v>
      </c>
      <c r="D691" s="166" t="s">
        <v>986</v>
      </c>
      <c r="E691" s="166"/>
      <c r="F691" s="167">
        <f>F692</f>
        <v>1218.9000000000001</v>
      </c>
      <c r="G691" s="167">
        <f t="shared" ref="G691:H691" si="112">G692</f>
        <v>1002.3</v>
      </c>
      <c r="H691" s="167">
        <f t="shared" si="112"/>
        <v>1068.9000000000001</v>
      </c>
      <c r="I691" s="83"/>
    </row>
    <row r="692" spans="1:9" s="164" customFormat="1" ht="15.75" customHeight="1">
      <c r="A692" s="165"/>
      <c r="B692" s="166" t="s">
        <v>362</v>
      </c>
      <c r="C692" s="166" t="s">
        <v>225</v>
      </c>
      <c r="D692" s="166" t="s">
        <v>987</v>
      </c>
      <c r="E692" s="166"/>
      <c r="F692" s="167">
        <f>F693+F696</f>
        <v>1218.9000000000001</v>
      </c>
      <c r="G692" s="167">
        <f t="shared" ref="G692:H692" si="113">G693+G696</f>
        <v>1002.3</v>
      </c>
      <c r="H692" s="167">
        <f t="shared" si="113"/>
        <v>1068.9000000000001</v>
      </c>
      <c r="I692" s="83"/>
    </row>
    <row r="693" spans="1:9" s="164" customFormat="1">
      <c r="A693" s="165"/>
      <c r="B693" s="166" t="s">
        <v>362</v>
      </c>
      <c r="C693" s="166" t="s">
        <v>225</v>
      </c>
      <c r="D693" s="166" t="s">
        <v>988</v>
      </c>
      <c r="E693" s="166"/>
      <c r="F693" s="167">
        <f>F694+F695</f>
        <v>1097</v>
      </c>
      <c r="G693" s="167">
        <f>G694+G695</f>
        <v>902</v>
      </c>
      <c r="H693" s="167">
        <f>H694+H695</f>
        <v>962</v>
      </c>
      <c r="I693" s="83"/>
    </row>
    <row r="694" spans="1:9" s="164" customFormat="1" ht="38.25" customHeight="1">
      <c r="A694" s="165" t="s">
        <v>23</v>
      </c>
      <c r="B694" s="166" t="s">
        <v>362</v>
      </c>
      <c r="C694" s="166" t="s">
        <v>225</v>
      </c>
      <c r="D694" s="166" t="s">
        <v>988</v>
      </c>
      <c r="E694" s="166" t="s">
        <v>24</v>
      </c>
      <c r="F694" s="167">
        <v>182.9</v>
      </c>
      <c r="G694" s="167">
        <v>546.9</v>
      </c>
      <c r="H694" s="167">
        <v>546.9</v>
      </c>
      <c r="I694" s="83">
        <v>2</v>
      </c>
    </row>
    <row r="695" spans="1:9" s="164" customFormat="1" ht="13.5" customHeight="1">
      <c r="A695" s="165" t="s">
        <v>370</v>
      </c>
      <c r="B695" s="166" t="s">
        <v>362</v>
      </c>
      <c r="C695" s="166" t="s">
        <v>225</v>
      </c>
      <c r="D695" s="166" t="s">
        <v>988</v>
      </c>
      <c r="E695" s="166" t="s">
        <v>26</v>
      </c>
      <c r="F695" s="167">
        <v>914.1</v>
      </c>
      <c r="G695" s="167">
        <v>355.1</v>
      </c>
      <c r="H695" s="167">
        <v>415.1</v>
      </c>
      <c r="I695" s="83">
        <v>2</v>
      </c>
    </row>
    <row r="696" spans="1:9" s="164" customFormat="1">
      <c r="A696" s="165"/>
      <c r="B696" s="166" t="s">
        <v>362</v>
      </c>
      <c r="C696" s="166" t="s">
        <v>225</v>
      </c>
      <c r="D696" s="166" t="s">
        <v>992</v>
      </c>
      <c r="E696" s="166"/>
      <c r="F696" s="167">
        <f>F697</f>
        <v>121.9</v>
      </c>
      <c r="G696" s="167">
        <f t="shared" ref="G696:H696" si="114">G697</f>
        <v>100.3</v>
      </c>
      <c r="H696" s="167">
        <f t="shared" si="114"/>
        <v>106.9</v>
      </c>
      <c r="I696" s="83"/>
    </row>
    <row r="697" spans="1:9" s="164" customFormat="1" ht="14.25" customHeight="1">
      <c r="A697" s="165" t="s">
        <v>370</v>
      </c>
      <c r="B697" s="166" t="s">
        <v>362</v>
      </c>
      <c r="C697" s="166" t="s">
        <v>225</v>
      </c>
      <c r="D697" s="166" t="s">
        <v>992</v>
      </c>
      <c r="E697" s="166" t="s">
        <v>26</v>
      </c>
      <c r="F697" s="167">
        <v>121.9</v>
      </c>
      <c r="G697" s="167">
        <v>100.3</v>
      </c>
      <c r="H697" s="167">
        <v>106.9</v>
      </c>
      <c r="I697" s="83">
        <v>1</v>
      </c>
    </row>
    <row r="698" spans="1:9">
      <c r="A698" s="11" t="s">
        <v>241</v>
      </c>
      <c r="B698" s="12" t="s">
        <v>362</v>
      </c>
      <c r="C698" s="12" t="s">
        <v>225</v>
      </c>
      <c r="D698" s="12" t="s">
        <v>30</v>
      </c>
      <c r="E698" s="12"/>
      <c r="F698" s="13">
        <f>F699+F702+F704+F706+F708+F710+F712+F715+F717+F720+F723+F726+F731+F734+F738+F740+F742+F747+F750+F753</f>
        <v>196089.8</v>
      </c>
      <c r="G698" s="13">
        <f>G699+G702+G704+G706+G708+G710+G712+G715+G717+G720+G723+G726+G731+G734+G738+G740+G742+G747+G750+G753</f>
        <v>153390.1</v>
      </c>
      <c r="H698" s="13">
        <f>H699+H702+H704+H706+H708+H710+H712+H715+H717+H720+H723+H726+H731+H734+H738+H740+H742+H747+H750+H753</f>
        <v>158196.4</v>
      </c>
      <c r="I698" s="4"/>
    </row>
    <row r="699" spans="1:9">
      <c r="A699" s="11" t="s">
        <v>743</v>
      </c>
      <c r="B699" s="12" t="s">
        <v>362</v>
      </c>
      <c r="C699" s="12" t="s">
        <v>225</v>
      </c>
      <c r="D699" s="12" t="s">
        <v>745</v>
      </c>
      <c r="E699" s="12"/>
      <c r="F699" s="13">
        <f>F701+F700</f>
        <v>20407.5</v>
      </c>
      <c r="G699" s="13">
        <f>G701+G700</f>
        <v>19496.3</v>
      </c>
      <c r="H699" s="13">
        <f>H701+H700</f>
        <v>21489.7</v>
      </c>
      <c r="I699" s="4"/>
    </row>
    <row r="700" spans="1:9" ht="39.75" customHeight="1">
      <c r="A700" s="11" t="s">
        <v>23</v>
      </c>
      <c r="B700" s="12" t="s">
        <v>362</v>
      </c>
      <c r="C700" s="12" t="s">
        <v>225</v>
      </c>
      <c r="D700" s="12" t="s">
        <v>745</v>
      </c>
      <c r="E700" s="12" t="s">
        <v>24</v>
      </c>
      <c r="F700" s="13">
        <v>0</v>
      </c>
      <c r="G700" s="13">
        <v>0</v>
      </c>
      <c r="H700" s="16">
        <v>0</v>
      </c>
      <c r="I700" s="4">
        <v>1</v>
      </c>
    </row>
    <row r="701" spans="1:9" ht="13.5" customHeight="1">
      <c r="A701" s="11" t="s">
        <v>43</v>
      </c>
      <c r="B701" s="12" t="s">
        <v>362</v>
      </c>
      <c r="C701" s="12" t="s">
        <v>225</v>
      </c>
      <c r="D701" s="12" t="s">
        <v>745</v>
      </c>
      <c r="E701" s="12" t="s">
        <v>26</v>
      </c>
      <c r="F701" s="13">
        <v>20407.5</v>
      </c>
      <c r="G701" s="13">
        <v>19496.3</v>
      </c>
      <c r="H701" s="16">
        <v>21489.7</v>
      </c>
      <c r="I701" s="4">
        <v>1</v>
      </c>
    </row>
    <row r="702" spans="1:9" ht="12.75" customHeight="1">
      <c r="A702" s="11" t="s">
        <v>450</v>
      </c>
      <c r="B702" s="12" t="s">
        <v>362</v>
      </c>
      <c r="C702" s="12" t="s">
        <v>225</v>
      </c>
      <c r="D702" s="12" t="s">
        <v>451</v>
      </c>
      <c r="E702" s="12"/>
      <c r="F702" s="13">
        <f>F703</f>
        <v>0</v>
      </c>
      <c r="G702" s="13">
        <f>G703</f>
        <v>0</v>
      </c>
      <c r="H702" s="16">
        <f>H703</f>
        <v>0</v>
      </c>
      <c r="I702" s="4"/>
    </row>
    <row r="703" spans="1:9" ht="15" customHeight="1">
      <c r="A703" s="11" t="s">
        <v>43</v>
      </c>
      <c r="B703" s="12" t="s">
        <v>362</v>
      </c>
      <c r="C703" s="12" t="s">
        <v>225</v>
      </c>
      <c r="D703" s="12" t="s">
        <v>451</v>
      </c>
      <c r="E703" s="12" t="s">
        <v>26</v>
      </c>
      <c r="F703" s="13">
        <v>0</v>
      </c>
      <c r="G703" s="14">
        <v>0</v>
      </c>
      <c r="H703" s="15">
        <v>0</v>
      </c>
      <c r="I703" s="4">
        <v>1</v>
      </c>
    </row>
    <row r="704" spans="1:9" ht="25.5">
      <c r="A704" s="11" t="s">
        <v>452</v>
      </c>
      <c r="B704" s="12" t="s">
        <v>362</v>
      </c>
      <c r="C704" s="12" t="s">
        <v>225</v>
      </c>
      <c r="D704" s="12" t="s">
        <v>453</v>
      </c>
      <c r="E704" s="12"/>
      <c r="F704" s="13">
        <f>F705</f>
        <v>228.5</v>
      </c>
      <c r="G704" s="13">
        <f>G705</f>
        <v>228.5</v>
      </c>
      <c r="H704" s="16">
        <f>H705</f>
        <v>228.5</v>
      </c>
      <c r="I704" s="4"/>
    </row>
    <row r="705" spans="1:9" ht="15" customHeight="1">
      <c r="A705" s="11" t="s">
        <v>43</v>
      </c>
      <c r="B705" s="12" t="s">
        <v>362</v>
      </c>
      <c r="C705" s="12" t="s">
        <v>225</v>
      </c>
      <c r="D705" s="12" t="s">
        <v>453</v>
      </c>
      <c r="E705" s="12" t="s">
        <v>26</v>
      </c>
      <c r="F705" s="13">
        <v>228.5</v>
      </c>
      <c r="G705" s="13">
        <v>228.5</v>
      </c>
      <c r="H705" s="13">
        <v>228.5</v>
      </c>
      <c r="I705" s="4">
        <v>1</v>
      </c>
    </row>
    <row r="706" spans="1:9" ht="38.25">
      <c r="A706" s="11" t="s">
        <v>454</v>
      </c>
      <c r="B706" s="12" t="s">
        <v>362</v>
      </c>
      <c r="C706" s="12" t="s">
        <v>225</v>
      </c>
      <c r="D706" s="12" t="s">
        <v>455</v>
      </c>
      <c r="E706" s="12"/>
      <c r="F706" s="13">
        <f>F707</f>
        <v>63.8</v>
      </c>
      <c r="G706" s="13">
        <f>G707</f>
        <v>63.8</v>
      </c>
      <c r="H706" s="16">
        <f>H707</f>
        <v>63.8</v>
      </c>
      <c r="I706" s="4"/>
    </row>
    <row r="707" spans="1:9" ht="15" customHeight="1">
      <c r="A707" s="11" t="s">
        <v>43</v>
      </c>
      <c r="B707" s="12" t="s">
        <v>362</v>
      </c>
      <c r="C707" s="12" t="s">
        <v>225</v>
      </c>
      <c r="D707" s="12" t="s">
        <v>455</v>
      </c>
      <c r="E707" s="12" t="s">
        <v>26</v>
      </c>
      <c r="F707" s="13">
        <v>63.8</v>
      </c>
      <c r="G707" s="14">
        <v>63.8</v>
      </c>
      <c r="H707" s="15">
        <v>63.8</v>
      </c>
      <c r="I707" s="4">
        <v>1</v>
      </c>
    </row>
    <row r="708" spans="1:9" ht="38.25">
      <c r="A708" s="11" t="s">
        <v>456</v>
      </c>
      <c r="B708" s="12" t="s">
        <v>362</v>
      </c>
      <c r="C708" s="12" t="s">
        <v>225</v>
      </c>
      <c r="D708" s="12" t="s">
        <v>457</v>
      </c>
      <c r="E708" s="12"/>
      <c r="F708" s="13">
        <f>F709</f>
        <v>0</v>
      </c>
      <c r="G708" s="13">
        <f>G709</f>
        <v>0</v>
      </c>
      <c r="H708" s="16">
        <f>H709</f>
        <v>0</v>
      </c>
      <c r="I708" s="4"/>
    </row>
    <row r="709" spans="1:9" ht="17.25" customHeight="1">
      <c r="A709" s="11" t="s">
        <v>43</v>
      </c>
      <c r="B709" s="12" t="s">
        <v>362</v>
      </c>
      <c r="C709" s="12" t="s">
        <v>225</v>
      </c>
      <c r="D709" s="12" t="s">
        <v>457</v>
      </c>
      <c r="E709" s="12" t="s">
        <v>26</v>
      </c>
      <c r="F709" s="13">
        <v>0</v>
      </c>
      <c r="G709" s="14">
        <v>0</v>
      </c>
      <c r="H709" s="15">
        <v>0</v>
      </c>
      <c r="I709" s="4">
        <v>1</v>
      </c>
    </row>
    <row r="710" spans="1:9">
      <c r="A710" s="11" t="s">
        <v>766</v>
      </c>
      <c r="B710" s="12" t="s">
        <v>362</v>
      </c>
      <c r="C710" s="12" t="s">
        <v>225</v>
      </c>
      <c r="D710" s="12" t="s">
        <v>752</v>
      </c>
      <c r="E710" s="12"/>
      <c r="F710" s="13">
        <f>F711</f>
        <v>700</v>
      </c>
      <c r="G710" s="13">
        <f>G711</f>
        <v>700</v>
      </c>
      <c r="H710" s="16">
        <f>H711</f>
        <v>700</v>
      </c>
      <c r="I710" s="4"/>
    </row>
    <row r="711" spans="1:9" ht="15.75" customHeight="1">
      <c r="A711" s="11" t="s">
        <v>43</v>
      </c>
      <c r="B711" s="12" t="s">
        <v>362</v>
      </c>
      <c r="C711" s="12" t="s">
        <v>225</v>
      </c>
      <c r="D711" s="12" t="s">
        <v>752</v>
      </c>
      <c r="E711" s="12" t="s">
        <v>26</v>
      </c>
      <c r="F711" s="13">
        <v>700</v>
      </c>
      <c r="G711" s="13">
        <v>700</v>
      </c>
      <c r="H711" s="16">
        <v>700</v>
      </c>
      <c r="I711" s="4">
        <v>1</v>
      </c>
    </row>
    <row r="712" spans="1:9" ht="38.25">
      <c r="A712" s="100" t="s">
        <v>433</v>
      </c>
      <c r="B712" s="12" t="s">
        <v>362</v>
      </c>
      <c r="C712" s="12" t="s">
        <v>225</v>
      </c>
      <c r="D712" s="12" t="s">
        <v>458</v>
      </c>
      <c r="E712" s="12"/>
      <c r="F712" s="13">
        <f>F713+F714</f>
        <v>0</v>
      </c>
      <c r="G712" s="13">
        <f>G713+G714</f>
        <v>0</v>
      </c>
      <c r="H712" s="13">
        <f>H713+H714</f>
        <v>0</v>
      </c>
      <c r="I712" s="4"/>
    </row>
    <row r="713" spans="1:9" ht="38.25" customHeight="1">
      <c r="A713" s="100" t="s">
        <v>23</v>
      </c>
      <c r="B713" s="101" t="s">
        <v>362</v>
      </c>
      <c r="C713" s="101" t="s">
        <v>225</v>
      </c>
      <c r="D713" s="101" t="s">
        <v>458</v>
      </c>
      <c r="E713" s="101" t="s">
        <v>24</v>
      </c>
      <c r="F713" s="102">
        <v>0</v>
      </c>
      <c r="G713" s="102">
        <v>0</v>
      </c>
      <c r="H713" s="109">
        <v>0</v>
      </c>
      <c r="I713" s="103">
        <v>2</v>
      </c>
    </row>
    <row r="714" spans="1:9" ht="25.5">
      <c r="A714" s="100" t="s">
        <v>442</v>
      </c>
      <c r="B714" s="101" t="s">
        <v>362</v>
      </c>
      <c r="C714" s="101" t="s">
        <v>225</v>
      </c>
      <c r="D714" s="101" t="s">
        <v>458</v>
      </c>
      <c r="E714" s="101" t="s">
        <v>72</v>
      </c>
      <c r="F714" s="102">
        <v>0</v>
      </c>
      <c r="G714" s="102">
        <v>0</v>
      </c>
      <c r="H714" s="109">
        <v>0</v>
      </c>
      <c r="I714" s="103">
        <v>2</v>
      </c>
    </row>
    <row r="715" spans="1:9">
      <c r="A715" s="11" t="s">
        <v>459</v>
      </c>
      <c r="B715" s="12" t="s">
        <v>362</v>
      </c>
      <c r="C715" s="12" t="s">
        <v>225</v>
      </c>
      <c r="D715" s="12" t="s">
        <v>295</v>
      </c>
      <c r="E715" s="12"/>
      <c r="F715" s="13">
        <f>F716</f>
        <v>7059.1</v>
      </c>
      <c r="G715" s="13">
        <f>G716</f>
        <v>7000</v>
      </c>
      <c r="H715" s="16">
        <f>H716</f>
        <v>7000</v>
      </c>
      <c r="I715" s="4"/>
    </row>
    <row r="716" spans="1:9" ht="25.5">
      <c r="A716" s="11" t="s">
        <v>71</v>
      </c>
      <c r="B716" s="12" t="s">
        <v>362</v>
      </c>
      <c r="C716" s="12" t="s">
        <v>225</v>
      </c>
      <c r="D716" s="12" t="s">
        <v>295</v>
      </c>
      <c r="E716" s="12" t="s">
        <v>72</v>
      </c>
      <c r="F716" s="13">
        <v>7059.1</v>
      </c>
      <c r="G716" s="13">
        <v>7000</v>
      </c>
      <c r="H716" s="13">
        <v>7000</v>
      </c>
      <c r="I716" s="4">
        <v>1</v>
      </c>
    </row>
    <row r="717" spans="1:9" ht="25.5">
      <c r="A717" s="100" t="s">
        <v>406</v>
      </c>
      <c r="B717" s="12" t="s">
        <v>362</v>
      </c>
      <c r="C717" s="12" t="s">
        <v>225</v>
      </c>
      <c r="D717" s="12" t="s">
        <v>460</v>
      </c>
      <c r="E717" s="12"/>
      <c r="F717" s="13">
        <f>F718+F719</f>
        <v>127813.40000000001</v>
      </c>
      <c r="G717" s="13">
        <f>G718+G719</f>
        <v>96933.1</v>
      </c>
      <c r="H717" s="13">
        <f>H718+H719</f>
        <v>99300.599999999991</v>
      </c>
      <c r="I717" s="4"/>
    </row>
    <row r="718" spans="1:9" ht="38.25" customHeight="1">
      <c r="A718" s="100" t="s">
        <v>23</v>
      </c>
      <c r="B718" s="101" t="s">
        <v>362</v>
      </c>
      <c r="C718" s="101" t="s">
        <v>225</v>
      </c>
      <c r="D718" s="101" t="s">
        <v>460</v>
      </c>
      <c r="E718" s="101" t="s">
        <v>24</v>
      </c>
      <c r="F718" s="102">
        <v>92025.600000000006</v>
      </c>
      <c r="G718" s="102">
        <v>72791.8</v>
      </c>
      <c r="H718" s="102">
        <v>71496.399999999994</v>
      </c>
      <c r="I718" s="103">
        <v>2</v>
      </c>
    </row>
    <row r="719" spans="1:9" ht="25.5">
      <c r="A719" s="100" t="s">
        <v>71</v>
      </c>
      <c r="B719" s="101" t="s">
        <v>362</v>
      </c>
      <c r="C719" s="101" t="s">
        <v>225</v>
      </c>
      <c r="D719" s="101" t="s">
        <v>460</v>
      </c>
      <c r="E719" s="101" t="s">
        <v>72</v>
      </c>
      <c r="F719" s="102">
        <v>35787.800000000003</v>
      </c>
      <c r="G719" s="102">
        <v>24141.3</v>
      </c>
      <c r="H719" s="102">
        <v>27804.2</v>
      </c>
      <c r="I719" s="103">
        <v>2</v>
      </c>
    </row>
    <row r="720" spans="1:9" ht="25.5">
      <c r="A720" s="100" t="s">
        <v>408</v>
      </c>
      <c r="B720" s="12" t="s">
        <v>362</v>
      </c>
      <c r="C720" s="12" t="s">
        <v>225</v>
      </c>
      <c r="D720" s="12" t="s">
        <v>461</v>
      </c>
      <c r="E720" s="12"/>
      <c r="F720" s="13">
        <f>F721+F722</f>
        <v>35041.199999999997</v>
      </c>
      <c r="G720" s="13">
        <f>G721+G722</f>
        <v>27265.399999999998</v>
      </c>
      <c r="H720" s="16">
        <f>H721+H722</f>
        <v>27931.3</v>
      </c>
      <c r="I720" s="4"/>
    </row>
    <row r="721" spans="1:9" ht="38.25" customHeight="1">
      <c r="A721" s="100" t="s">
        <v>23</v>
      </c>
      <c r="B721" s="101" t="s">
        <v>362</v>
      </c>
      <c r="C721" s="101" t="s">
        <v>225</v>
      </c>
      <c r="D721" s="101" t="s">
        <v>461</v>
      </c>
      <c r="E721" s="101" t="s">
        <v>24</v>
      </c>
      <c r="F721" s="102">
        <v>25229.7</v>
      </c>
      <c r="G721" s="102">
        <v>19631.099999999999</v>
      </c>
      <c r="H721" s="109">
        <v>20110.5</v>
      </c>
      <c r="I721" s="103">
        <v>2</v>
      </c>
    </row>
    <row r="722" spans="1:9" ht="25.5">
      <c r="A722" s="100" t="s">
        <v>71</v>
      </c>
      <c r="B722" s="101" t="s">
        <v>362</v>
      </c>
      <c r="C722" s="101" t="s">
        <v>225</v>
      </c>
      <c r="D722" s="101" t="s">
        <v>461</v>
      </c>
      <c r="E722" s="101" t="s">
        <v>72</v>
      </c>
      <c r="F722" s="102">
        <v>9811.5</v>
      </c>
      <c r="G722" s="102">
        <v>7634.3</v>
      </c>
      <c r="H722" s="109">
        <v>7820.8</v>
      </c>
      <c r="I722" s="103">
        <v>2</v>
      </c>
    </row>
    <row r="723" spans="1:9" ht="25.5">
      <c r="A723" s="100" t="s">
        <v>410</v>
      </c>
      <c r="B723" s="12" t="s">
        <v>362</v>
      </c>
      <c r="C723" s="12" t="s">
        <v>225</v>
      </c>
      <c r="D723" s="12" t="s">
        <v>462</v>
      </c>
      <c r="E723" s="12"/>
      <c r="F723" s="13">
        <f>F724+F725</f>
        <v>4219.3</v>
      </c>
      <c r="G723" s="13">
        <f>G724+G725</f>
        <v>1146</v>
      </c>
      <c r="H723" s="16">
        <f>H724+H725</f>
        <v>925.5</v>
      </c>
      <c r="I723" s="4"/>
    </row>
    <row r="724" spans="1:9" ht="15.75" customHeight="1">
      <c r="A724" s="100" t="s">
        <v>43</v>
      </c>
      <c r="B724" s="101" t="s">
        <v>362</v>
      </c>
      <c r="C724" s="101" t="s">
        <v>225</v>
      </c>
      <c r="D724" s="101" t="s">
        <v>462</v>
      </c>
      <c r="E724" s="101" t="s">
        <v>26</v>
      </c>
      <c r="F724" s="102">
        <v>1687.7</v>
      </c>
      <c r="G724" s="102">
        <v>458.4</v>
      </c>
      <c r="H724" s="102">
        <v>555.29999999999995</v>
      </c>
      <c r="I724" s="103">
        <v>2</v>
      </c>
    </row>
    <row r="725" spans="1:9" ht="25.5">
      <c r="A725" s="100" t="s">
        <v>71</v>
      </c>
      <c r="B725" s="101" t="s">
        <v>362</v>
      </c>
      <c r="C725" s="101" t="s">
        <v>225</v>
      </c>
      <c r="D725" s="101" t="s">
        <v>462</v>
      </c>
      <c r="E725" s="101" t="s">
        <v>72</v>
      </c>
      <c r="F725" s="102">
        <v>2531.6</v>
      </c>
      <c r="G725" s="102">
        <v>687.6</v>
      </c>
      <c r="H725" s="102">
        <v>370.2</v>
      </c>
      <c r="I725" s="103">
        <v>2</v>
      </c>
    </row>
    <row r="726" spans="1:9" ht="25.5">
      <c r="A726" s="100" t="s">
        <v>444</v>
      </c>
      <c r="B726" s="12" t="s">
        <v>362</v>
      </c>
      <c r="C726" s="12" t="s">
        <v>225</v>
      </c>
      <c r="D726" s="12" t="s">
        <v>463</v>
      </c>
      <c r="E726" s="12"/>
      <c r="F726" s="13">
        <f>F727+F728+F729+F730</f>
        <v>0</v>
      </c>
      <c r="G726" s="13">
        <f>G727+G728+G729+G730</f>
        <v>0</v>
      </c>
      <c r="H726" s="13">
        <f>H727+H728+H729+H730</f>
        <v>0</v>
      </c>
      <c r="I726" s="4"/>
    </row>
    <row r="727" spans="1:9" ht="25.5">
      <c r="A727" s="100" t="s">
        <v>138</v>
      </c>
      <c r="B727" s="101" t="s">
        <v>362</v>
      </c>
      <c r="C727" s="101" t="s">
        <v>225</v>
      </c>
      <c r="D727" s="101" t="s">
        <v>463</v>
      </c>
      <c r="E727" s="101" t="s">
        <v>26</v>
      </c>
      <c r="F727" s="102">
        <v>0</v>
      </c>
      <c r="G727" s="102">
        <v>0</v>
      </c>
      <c r="H727" s="109">
        <v>0</v>
      </c>
      <c r="I727" s="103">
        <v>2</v>
      </c>
    </row>
    <row r="728" spans="1:9" ht="25.5">
      <c r="A728" s="11" t="s">
        <v>137</v>
      </c>
      <c r="B728" s="12" t="s">
        <v>362</v>
      </c>
      <c r="C728" s="12" t="s">
        <v>225</v>
      </c>
      <c r="D728" s="12" t="s">
        <v>463</v>
      </c>
      <c r="E728" s="12" t="s">
        <v>26</v>
      </c>
      <c r="F728" s="13">
        <v>0</v>
      </c>
      <c r="G728" s="13">
        <v>0</v>
      </c>
      <c r="H728" s="13">
        <v>0</v>
      </c>
      <c r="I728" s="4">
        <v>1</v>
      </c>
    </row>
    <row r="729" spans="1:9" ht="25.5">
      <c r="A729" s="100" t="s">
        <v>419</v>
      </c>
      <c r="B729" s="101" t="s">
        <v>362</v>
      </c>
      <c r="C729" s="101" t="s">
        <v>225</v>
      </c>
      <c r="D729" s="101" t="s">
        <v>463</v>
      </c>
      <c r="E729" s="101" t="s">
        <v>72</v>
      </c>
      <c r="F729" s="102">
        <v>0</v>
      </c>
      <c r="G729" s="102">
        <v>0</v>
      </c>
      <c r="H729" s="109">
        <v>0</v>
      </c>
      <c r="I729" s="103">
        <v>2</v>
      </c>
    </row>
    <row r="730" spans="1:9" ht="25.5">
      <c r="A730" s="11" t="s">
        <v>420</v>
      </c>
      <c r="B730" s="12" t="s">
        <v>362</v>
      </c>
      <c r="C730" s="12" t="s">
        <v>225</v>
      </c>
      <c r="D730" s="12" t="s">
        <v>463</v>
      </c>
      <c r="E730" s="12" t="s">
        <v>72</v>
      </c>
      <c r="F730" s="13">
        <v>0</v>
      </c>
      <c r="G730" s="13">
        <v>0</v>
      </c>
      <c r="H730" s="13">
        <v>0</v>
      </c>
      <c r="I730" s="4">
        <v>1</v>
      </c>
    </row>
    <row r="731" spans="1:9" ht="38.25">
      <c r="A731" s="100" t="s">
        <v>296</v>
      </c>
      <c r="B731" s="12" t="s">
        <v>362</v>
      </c>
      <c r="C731" s="12" t="s">
        <v>225</v>
      </c>
      <c r="D731" s="12" t="s">
        <v>297</v>
      </c>
      <c r="E731" s="12"/>
      <c r="F731" s="13">
        <f>F732+F733</f>
        <v>156</v>
      </c>
      <c r="G731" s="13">
        <f>G732+G733</f>
        <v>156</v>
      </c>
      <c r="H731" s="13">
        <f>H732+H733</f>
        <v>156</v>
      </c>
      <c r="I731" s="4"/>
    </row>
    <row r="732" spans="1:9" ht="38.25" customHeight="1">
      <c r="A732" s="100" t="s">
        <v>23</v>
      </c>
      <c r="B732" s="101" t="s">
        <v>362</v>
      </c>
      <c r="C732" s="101" t="s">
        <v>225</v>
      </c>
      <c r="D732" s="101" t="s">
        <v>297</v>
      </c>
      <c r="E732" s="101" t="s">
        <v>24</v>
      </c>
      <c r="F732" s="102">
        <v>156</v>
      </c>
      <c r="G732" s="102">
        <v>156</v>
      </c>
      <c r="H732" s="102">
        <v>156</v>
      </c>
      <c r="I732" s="103">
        <v>2</v>
      </c>
    </row>
    <row r="733" spans="1:9" ht="25.5">
      <c r="A733" s="100" t="s">
        <v>71</v>
      </c>
      <c r="B733" s="101" t="s">
        <v>362</v>
      </c>
      <c r="C733" s="101" t="s">
        <v>225</v>
      </c>
      <c r="D733" s="101" t="s">
        <v>297</v>
      </c>
      <c r="E733" s="101" t="s">
        <v>72</v>
      </c>
      <c r="F733" s="102">
        <v>0</v>
      </c>
      <c r="G733" s="102">
        <v>0</v>
      </c>
      <c r="H733" s="109">
        <v>0</v>
      </c>
      <c r="I733" s="103">
        <v>2</v>
      </c>
    </row>
    <row r="734" spans="1:9" ht="25.5">
      <c r="A734" s="100" t="s">
        <v>375</v>
      </c>
      <c r="B734" s="12" t="s">
        <v>362</v>
      </c>
      <c r="C734" s="12" t="s">
        <v>225</v>
      </c>
      <c r="D734" s="12" t="s">
        <v>400</v>
      </c>
      <c r="E734" s="12"/>
      <c r="F734" s="13">
        <f>F736+F737+F735</f>
        <v>0</v>
      </c>
      <c r="G734" s="13">
        <f>G736+G737+G735</f>
        <v>0</v>
      </c>
      <c r="H734" s="16">
        <f>H736+H737+H735</f>
        <v>0</v>
      </c>
      <c r="I734" s="4"/>
    </row>
    <row r="735" spans="1:9" ht="38.25" customHeight="1">
      <c r="A735" s="100" t="s">
        <v>23</v>
      </c>
      <c r="B735" s="101" t="s">
        <v>362</v>
      </c>
      <c r="C735" s="101" t="s">
        <v>225</v>
      </c>
      <c r="D735" s="101" t="s">
        <v>400</v>
      </c>
      <c r="E735" s="101" t="s">
        <v>24</v>
      </c>
      <c r="F735" s="102">
        <v>0</v>
      </c>
      <c r="G735" s="102">
        <v>0</v>
      </c>
      <c r="H735" s="109">
        <v>0</v>
      </c>
      <c r="I735" s="103">
        <v>2</v>
      </c>
    </row>
    <row r="736" spans="1:9" ht="16.5" customHeight="1">
      <c r="A736" s="100" t="s">
        <v>43</v>
      </c>
      <c r="B736" s="101" t="s">
        <v>362</v>
      </c>
      <c r="C736" s="101" t="s">
        <v>225</v>
      </c>
      <c r="D736" s="101" t="s">
        <v>400</v>
      </c>
      <c r="E736" s="101" t="s">
        <v>26</v>
      </c>
      <c r="F736" s="102">
        <v>0</v>
      </c>
      <c r="G736" s="102">
        <v>0</v>
      </c>
      <c r="H736" s="109">
        <v>0</v>
      </c>
      <c r="I736" s="103">
        <v>2</v>
      </c>
    </row>
    <row r="737" spans="1:9" ht="25.5">
      <c r="A737" s="100" t="s">
        <v>71</v>
      </c>
      <c r="B737" s="101" t="s">
        <v>362</v>
      </c>
      <c r="C737" s="101" t="s">
        <v>225</v>
      </c>
      <c r="D737" s="101" t="s">
        <v>400</v>
      </c>
      <c r="E737" s="101" t="s">
        <v>72</v>
      </c>
      <c r="F737" s="102">
        <v>0</v>
      </c>
      <c r="G737" s="102">
        <v>0</v>
      </c>
      <c r="H737" s="109">
        <v>0</v>
      </c>
      <c r="I737" s="103">
        <v>2</v>
      </c>
    </row>
    <row r="738" spans="1:9">
      <c r="A738" s="11" t="s">
        <v>31</v>
      </c>
      <c r="B738" s="12" t="s">
        <v>362</v>
      </c>
      <c r="C738" s="12" t="s">
        <v>225</v>
      </c>
      <c r="D738" s="12" t="s">
        <v>32</v>
      </c>
      <c r="E738" s="12"/>
      <c r="F738" s="13">
        <f>F739</f>
        <v>331</v>
      </c>
      <c r="G738" s="13">
        <f>G739</f>
        <v>331</v>
      </c>
      <c r="H738" s="16">
        <f>H739</f>
        <v>331</v>
      </c>
      <c r="I738" s="4"/>
    </row>
    <row r="739" spans="1:9">
      <c r="A739" s="11" t="s">
        <v>33</v>
      </c>
      <c r="B739" s="12" t="s">
        <v>362</v>
      </c>
      <c r="C739" s="12" t="s">
        <v>225</v>
      </c>
      <c r="D739" s="12" t="s">
        <v>32</v>
      </c>
      <c r="E739" s="12" t="s">
        <v>34</v>
      </c>
      <c r="F739" s="13">
        <v>331</v>
      </c>
      <c r="G739" s="13">
        <v>331</v>
      </c>
      <c r="H739" s="16">
        <v>331</v>
      </c>
      <c r="I739" s="4">
        <v>1</v>
      </c>
    </row>
    <row r="740" spans="1:9">
      <c r="A740" s="11" t="s">
        <v>75</v>
      </c>
      <c r="B740" s="12" t="s">
        <v>362</v>
      </c>
      <c r="C740" s="12" t="s">
        <v>225</v>
      </c>
      <c r="D740" s="12" t="s">
        <v>413</v>
      </c>
      <c r="E740" s="12"/>
      <c r="F740" s="13">
        <f>F741</f>
        <v>70</v>
      </c>
      <c r="G740" s="13">
        <f>G741</f>
        <v>70</v>
      </c>
      <c r="H740" s="16">
        <f>H741</f>
        <v>70</v>
      </c>
      <c r="I740" s="4"/>
    </row>
    <row r="741" spans="1:9">
      <c r="A741" s="11" t="s">
        <v>33</v>
      </c>
      <c r="B741" s="12" t="s">
        <v>362</v>
      </c>
      <c r="C741" s="12" t="s">
        <v>225</v>
      </c>
      <c r="D741" s="12" t="s">
        <v>413</v>
      </c>
      <c r="E741" s="12" t="s">
        <v>34</v>
      </c>
      <c r="F741" s="13">
        <v>70</v>
      </c>
      <c r="G741" s="13">
        <v>70</v>
      </c>
      <c r="H741" s="16">
        <v>70</v>
      </c>
      <c r="I741" s="4">
        <v>1</v>
      </c>
    </row>
    <row r="742" spans="1:9">
      <c r="A742" s="100" t="s">
        <v>439</v>
      </c>
      <c r="B742" s="12" t="s">
        <v>362</v>
      </c>
      <c r="C742" s="12" t="s">
        <v>225</v>
      </c>
      <c r="D742" s="12" t="s">
        <v>464</v>
      </c>
      <c r="E742" s="12"/>
      <c r="F742" s="13">
        <f>F743+F744+F745+F746</f>
        <v>0</v>
      </c>
      <c r="G742" s="13">
        <f>G743+G744+G745+G746</f>
        <v>0</v>
      </c>
      <c r="H742" s="13">
        <f>H743+H744+H745+H746</f>
        <v>0</v>
      </c>
      <c r="I742" s="4"/>
    </row>
    <row r="743" spans="1:9" ht="25.5">
      <c r="A743" s="100" t="s">
        <v>138</v>
      </c>
      <c r="B743" s="101" t="s">
        <v>362</v>
      </c>
      <c r="C743" s="101" t="s">
        <v>225</v>
      </c>
      <c r="D743" s="101" t="s">
        <v>464</v>
      </c>
      <c r="E743" s="101" t="s">
        <v>26</v>
      </c>
      <c r="F743" s="102">
        <v>0</v>
      </c>
      <c r="G743" s="102">
        <v>0</v>
      </c>
      <c r="H743" s="109">
        <v>0</v>
      </c>
      <c r="I743" s="103">
        <v>2</v>
      </c>
    </row>
    <row r="744" spans="1:9" ht="25.5">
      <c r="A744" s="11" t="s">
        <v>137</v>
      </c>
      <c r="B744" s="12" t="s">
        <v>362</v>
      </c>
      <c r="C744" s="12" t="s">
        <v>225</v>
      </c>
      <c r="D744" s="12" t="s">
        <v>464</v>
      </c>
      <c r="E744" s="12" t="s">
        <v>26</v>
      </c>
      <c r="F744" s="13">
        <v>0</v>
      </c>
      <c r="G744" s="13">
        <v>0</v>
      </c>
      <c r="H744" s="13">
        <v>0</v>
      </c>
      <c r="I744" s="4">
        <v>1</v>
      </c>
    </row>
    <row r="745" spans="1:9" ht="25.5">
      <c r="A745" s="100" t="s">
        <v>419</v>
      </c>
      <c r="B745" s="101" t="s">
        <v>362</v>
      </c>
      <c r="C745" s="101" t="s">
        <v>225</v>
      </c>
      <c r="D745" s="101" t="s">
        <v>464</v>
      </c>
      <c r="E745" s="101" t="s">
        <v>72</v>
      </c>
      <c r="F745" s="102">
        <v>0</v>
      </c>
      <c r="G745" s="102">
        <v>0</v>
      </c>
      <c r="H745" s="102">
        <v>0</v>
      </c>
      <c r="I745" s="103">
        <v>2</v>
      </c>
    </row>
    <row r="746" spans="1:9" ht="25.5">
      <c r="A746" s="11" t="s">
        <v>420</v>
      </c>
      <c r="B746" s="12" t="s">
        <v>362</v>
      </c>
      <c r="C746" s="12" t="s">
        <v>225</v>
      </c>
      <c r="D746" s="12" t="s">
        <v>464</v>
      </c>
      <c r="E746" s="12" t="s">
        <v>72</v>
      </c>
      <c r="F746" s="13">
        <v>0</v>
      </c>
      <c r="G746" s="13">
        <v>0</v>
      </c>
      <c r="H746" s="13">
        <v>0</v>
      </c>
      <c r="I746" s="4">
        <v>1</v>
      </c>
    </row>
    <row r="747" spans="1:9" ht="25.5">
      <c r="A747" s="100" t="s">
        <v>754</v>
      </c>
      <c r="B747" s="12" t="s">
        <v>362</v>
      </c>
      <c r="C747" s="12" t="s">
        <v>225</v>
      </c>
      <c r="D747" s="12" t="s">
        <v>465</v>
      </c>
      <c r="E747" s="12"/>
      <c r="F747" s="13">
        <f>F748+F749</f>
        <v>0</v>
      </c>
      <c r="G747" s="13">
        <f>G748+G749</f>
        <v>0</v>
      </c>
      <c r="H747" s="13">
        <f>H748+H749</f>
        <v>0</v>
      </c>
      <c r="I747" s="4"/>
    </row>
    <row r="748" spans="1:9" ht="25.5">
      <c r="A748" s="100" t="s">
        <v>138</v>
      </c>
      <c r="B748" s="101" t="s">
        <v>362</v>
      </c>
      <c r="C748" s="101" t="s">
        <v>225</v>
      </c>
      <c r="D748" s="101" t="s">
        <v>465</v>
      </c>
      <c r="E748" s="101" t="s">
        <v>26</v>
      </c>
      <c r="F748" s="102">
        <v>0</v>
      </c>
      <c r="G748" s="102">
        <v>0</v>
      </c>
      <c r="H748" s="102">
        <v>0</v>
      </c>
      <c r="I748" s="103">
        <v>2</v>
      </c>
    </row>
    <row r="749" spans="1:9" ht="25.5">
      <c r="A749" s="11" t="s">
        <v>137</v>
      </c>
      <c r="B749" s="12" t="s">
        <v>362</v>
      </c>
      <c r="C749" s="12" t="s">
        <v>225</v>
      </c>
      <c r="D749" s="12" t="s">
        <v>465</v>
      </c>
      <c r="E749" s="12" t="s">
        <v>26</v>
      </c>
      <c r="F749" s="13">
        <v>0</v>
      </c>
      <c r="G749" s="13">
        <v>0</v>
      </c>
      <c r="H749" s="13">
        <v>0</v>
      </c>
      <c r="I749" s="4">
        <v>1</v>
      </c>
    </row>
    <row r="750" spans="1:9" ht="38.25">
      <c r="A750" s="100" t="s">
        <v>466</v>
      </c>
      <c r="B750" s="12" t="s">
        <v>362</v>
      </c>
      <c r="C750" s="12" t="s">
        <v>225</v>
      </c>
      <c r="D750" s="12" t="s">
        <v>467</v>
      </c>
      <c r="E750" s="12"/>
      <c r="F750" s="13">
        <f>F751+F752</f>
        <v>0</v>
      </c>
      <c r="G750" s="13">
        <f>G751+G752</f>
        <v>0</v>
      </c>
      <c r="H750" s="13">
        <f>H751+H752</f>
        <v>0</v>
      </c>
      <c r="I750" s="4"/>
    </row>
    <row r="751" spans="1:9" ht="25.5">
      <c r="A751" s="100" t="s">
        <v>71</v>
      </c>
      <c r="B751" s="101" t="s">
        <v>362</v>
      </c>
      <c r="C751" s="101" t="s">
        <v>225</v>
      </c>
      <c r="D751" s="101" t="s">
        <v>467</v>
      </c>
      <c r="E751" s="101" t="s">
        <v>72</v>
      </c>
      <c r="F751" s="102">
        <v>0</v>
      </c>
      <c r="G751" s="102">
        <v>0</v>
      </c>
      <c r="H751" s="109">
        <v>0</v>
      </c>
      <c r="I751" s="103">
        <v>2</v>
      </c>
    </row>
    <row r="752" spans="1:9" ht="25.5">
      <c r="A752" s="11" t="s">
        <v>71</v>
      </c>
      <c r="B752" s="12" t="s">
        <v>362</v>
      </c>
      <c r="C752" s="12" t="s">
        <v>225</v>
      </c>
      <c r="D752" s="12" t="s">
        <v>467</v>
      </c>
      <c r="E752" s="12" t="s">
        <v>72</v>
      </c>
      <c r="F752" s="13">
        <v>0</v>
      </c>
      <c r="G752" s="13">
        <v>0</v>
      </c>
      <c r="H752" s="16">
        <v>0</v>
      </c>
      <c r="I752" s="4">
        <v>1</v>
      </c>
    </row>
    <row r="753" spans="1:9" ht="25.5">
      <c r="A753" s="100" t="s">
        <v>755</v>
      </c>
      <c r="B753" s="12" t="s">
        <v>362</v>
      </c>
      <c r="C753" s="12" t="s">
        <v>225</v>
      </c>
      <c r="D753" s="12" t="s">
        <v>468</v>
      </c>
      <c r="E753" s="12"/>
      <c r="F753" s="13">
        <f>SUM(F754:F755)</f>
        <v>0</v>
      </c>
      <c r="G753" s="13">
        <f>SUM(G754:G755)</f>
        <v>0</v>
      </c>
      <c r="H753" s="16">
        <f>SUM(H754:H755)</f>
        <v>0</v>
      </c>
      <c r="I753" s="4"/>
    </row>
    <row r="754" spans="1:9" ht="25.5">
      <c r="A754" s="100" t="s">
        <v>138</v>
      </c>
      <c r="B754" s="101" t="s">
        <v>362</v>
      </c>
      <c r="C754" s="101" t="s">
        <v>225</v>
      </c>
      <c r="D754" s="101" t="s">
        <v>468</v>
      </c>
      <c r="E754" s="101" t="s">
        <v>26</v>
      </c>
      <c r="F754" s="102">
        <v>0</v>
      </c>
      <c r="G754" s="102">
        <v>0</v>
      </c>
      <c r="H754" s="109">
        <v>0</v>
      </c>
      <c r="I754" s="103">
        <v>2</v>
      </c>
    </row>
    <row r="755" spans="1:9" ht="25.5">
      <c r="A755" s="11" t="s">
        <v>137</v>
      </c>
      <c r="B755" s="12" t="s">
        <v>362</v>
      </c>
      <c r="C755" s="12" t="s">
        <v>225</v>
      </c>
      <c r="D755" s="12" t="s">
        <v>468</v>
      </c>
      <c r="E755" s="12" t="s">
        <v>26</v>
      </c>
      <c r="F755" s="13">
        <v>0</v>
      </c>
      <c r="G755" s="13">
        <v>0</v>
      </c>
      <c r="H755" s="16">
        <v>0</v>
      </c>
      <c r="I755" s="4">
        <v>1</v>
      </c>
    </row>
    <row r="756" spans="1:9">
      <c r="A756" s="133" t="s">
        <v>283</v>
      </c>
      <c r="B756" s="104" t="s">
        <v>362</v>
      </c>
      <c r="C756" s="104" t="s">
        <v>284</v>
      </c>
      <c r="D756" s="105"/>
      <c r="E756" s="105"/>
      <c r="F756" s="60">
        <f>F757+F768+F771+F773+F775</f>
        <v>14919</v>
      </c>
      <c r="G756" s="60">
        <f t="shared" ref="G756:H756" si="115">G757+G768+G771+G773+G775</f>
        <v>14121.300000000001</v>
      </c>
      <c r="H756" s="60">
        <f t="shared" si="115"/>
        <v>14071.300000000001</v>
      </c>
      <c r="I756" s="4"/>
    </row>
    <row r="757" spans="1:9" ht="25.5">
      <c r="A757" s="22" t="s">
        <v>705</v>
      </c>
      <c r="B757" s="12" t="s">
        <v>362</v>
      </c>
      <c r="C757" s="12" t="s">
        <v>284</v>
      </c>
      <c r="D757" s="12" t="s">
        <v>711</v>
      </c>
      <c r="E757" s="12"/>
      <c r="F757" s="13">
        <f>F758+F761+F764</f>
        <v>7</v>
      </c>
      <c r="G757" s="13">
        <f>G758+G761+G764</f>
        <v>50</v>
      </c>
      <c r="H757" s="13">
        <f>H758+H761+H764</f>
        <v>0</v>
      </c>
      <c r="I757" s="4"/>
    </row>
    <row r="758" spans="1:9" ht="25.5">
      <c r="A758" s="22" t="s">
        <v>93</v>
      </c>
      <c r="B758" s="12" t="s">
        <v>362</v>
      </c>
      <c r="C758" s="12" t="s">
        <v>284</v>
      </c>
      <c r="D758" s="12" t="s">
        <v>716</v>
      </c>
      <c r="E758" s="12"/>
      <c r="F758" s="13">
        <f t="shared" ref="F758:H759" si="116">F759</f>
        <v>7</v>
      </c>
      <c r="G758" s="13">
        <f t="shared" si="116"/>
        <v>0</v>
      </c>
      <c r="H758" s="13">
        <f t="shared" si="116"/>
        <v>0</v>
      </c>
      <c r="I758" s="4"/>
    </row>
    <row r="759" spans="1:9" ht="16.5" customHeight="1">
      <c r="A759" s="11" t="s">
        <v>82</v>
      </c>
      <c r="B759" s="12" t="s">
        <v>362</v>
      </c>
      <c r="C759" s="12" t="s">
        <v>284</v>
      </c>
      <c r="D759" s="12" t="s">
        <v>712</v>
      </c>
      <c r="E759" s="12"/>
      <c r="F759" s="13">
        <f t="shared" si="116"/>
        <v>7</v>
      </c>
      <c r="G759" s="13">
        <f t="shared" si="116"/>
        <v>0</v>
      </c>
      <c r="H759" s="13">
        <f t="shared" si="116"/>
        <v>0</v>
      </c>
      <c r="I759" s="4"/>
    </row>
    <row r="760" spans="1:9" ht="16.5" customHeight="1">
      <c r="A760" s="11" t="s">
        <v>43</v>
      </c>
      <c r="B760" s="12" t="s">
        <v>362</v>
      </c>
      <c r="C760" s="12" t="s">
        <v>284</v>
      </c>
      <c r="D760" s="12" t="s">
        <v>712</v>
      </c>
      <c r="E760" s="12" t="s">
        <v>26</v>
      </c>
      <c r="F760" s="13">
        <v>7</v>
      </c>
      <c r="G760" s="13">
        <v>0</v>
      </c>
      <c r="H760" s="16">
        <v>0</v>
      </c>
      <c r="I760" s="4">
        <v>1</v>
      </c>
    </row>
    <row r="761" spans="1:9" ht="12.75" customHeight="1">
      <c r="A761" s="22" t="s">
        <v>96</v>
      </c>
      <c r="B761" s="12" t="s">
        <v>362</v>
      </c>
      <c r="C761" s="12" t="s">
        <v>284</v>
      </c>
      <c r="D761" s="12" t="s">
        <v>722</v>
      </c>
      <c r="E761" s="12"/>
      <c r="F761" s="13">
        <f t="shared" ref="F761:H762" si="117">F762</f>
        <v>0</v>
      </c>
      <c r="G761" s="13">
        <f t="shared" si="117"/>
        <v>50</v>
      </c>
      <c r="H761" s="13">
        <f t="shared" si="117"/>
        <v>0</v>
      </c>
      <c r="I761" s="4"/>
    </row>
    <row r="762" spans="1:9" ht="15" customHeight="1">
      <c r="A762" s="11" t="s">
        <v>82</v>
      </c>
      <c r="B762" s="12" t="s">
        <v>362</v>
      </c>
      <c r="C762" s="12" t="s">
        <v>284</v>
      </c>
      <c r="D762" s="12" t="s">
        <v>715</v>
      </c>
      <c r="E762" s="12"/>
      <c r="F762" s="13">
        <f t="shared" si="117"/>
        <v>0</v>
      </c>
      <c r="G762" s="13">
        <f t="shared" si="117"/>
        <v>50</v>
      </c>
      <c r="H762" s="13">
        <f t="shared" si="117"/>
        <v>0</v>
      </c>
      <c r="I762" s="4"/>
    </row>
    <row r="763" spans="1:9" ht="15.75" customHeight="1">
      <c r="A763" s="11" t="s">
        <v>43</v>
      </c>
      <c r="B763" s="12" t="s">
        <v>362</v>
      </c>
      <c r="C763" s="12" t="s">
        <v>284</v>
      </c>
      <c r="D763" s="12" t="s">
        <v>715</v>
      </c>
      <c r="E763" s="12" t="s">
        <v>26</v>
      </c>
      <c r="F763" s="13">
        <v>0</v>
      </c>
      <c r="G763" s="13">
        <v>50</v>
      </c>
      <c r="H763" s="16">
        <v>0</v>
      </c>
      <c r="I763" s="4">
        <v>1</v>
      </c>
    </row>
    <row r="764" spans="1:9">
      <c r="A764" s="22" t="s">
        <v>709</v>
      </c>
      <c r="B764" s="12" t="s">
        <v>362</v>
      </c>
      <c r="C764" s="12" t="s">
        <v>284</v>
      </c>
      <c r="D764" s="12" t="s">
        <v>730</v>
      </c>
      <c r="E764" s="12"/>
      <c r="F764" s="13">
        <f t="shared" ref="F764:H765" si="118">F765</f>
        <v>0</v>
      </c>
      <c r="G764" s="13">
        <f t="shared" si="118"/>
        <v>0</v>
      </c>
      <c r="H764" s="13">
        <f t="shared" si="118"/>
        <v>0</v>
      </c>
      <c r="I764" s="4"/>
    </row>
    <row r="765" spans="1:9" ht="15.75" customHeight="1">
      <c r="A765" s="11" t="s">
        <v>82</v>
      </c>
      <c r="B765" s="12" t="s">
        <v>362</v>
      </c>
      <c r="C765" s="12" t="s">
        <v>284</v>
      </c>
      <c r="D765" s="12" t="s">
        <v>731</v>
      </c>
      <c r="E765" s="12"/>
      <c r="F765" s="13">
        <f t="shared" si="118"/>
        <v>0</v>
      </c>
      <c r="G765" s="13">
        <f t="shared" si="118"/>
        <v>0</v>
      </c>
      <c r="H765" s="13">
        <f t="shared" si="118"/>
        <v>0</v>
      </c>
      <c r="I765" s="4"/>
    </row>
    <row r="766" spans="1:9" ht="15.75" customHeight="1">
      <c r="A766" s="11" t="s">
        <v>43</v>
      </c>
      <c r="B766" s="12" t="s">
        <v>362</v>
      </c>
      <c r="C766" s="12" t="s">
        <v>284</v>
      </c>
      <c r="D766" s="12" t="s">
        <v>731</v>
      </c>
      <c r="E766" s="12" t="s">
        <v>26</v>
      </c>
      <c r="F766" s="13">
        <v>0</v>
      </c>
      <c r="G766" s="13">
        <v>0</v>
      </c>
      <c r="H766" s="16">
        <v>0</v>
      </c>
      <c r="I766" s="4">
        <v>1</v>
      </c>
    </row>
    <row r="767" spans="1:9">
      <c r="A767" s="11" t="s">
        <v>241</v>
      </c>
      <c r="B767" s="12" t="s">
        <v>362</v>
      </c>
      <c r="C767" s="12" t="s">
        <v>284</v>
      </c>
      <c r="D767" s="12" t="s">
        <v>30</v>
      </c>
      <c r="E767" s="12"/>
      <c r="F767" s="13">
        <f>F768+F771+F773+F775</f>
        <v>14912</v>
      </c>
      <c r="G767" s="13">
        <f t="shared" ref="G767:H767" si="119">G768+G771+G773+G775</f>
        <v>14071.300000000001</v>
      </c>
      <c r="H767" s="13">
        <f t="shared" si="119"/>
        <v>14071.300000000001</v>
      </c>
      <c r="I767" s="4"/>
    </row>
    <row r="768" spans="1:9">
      <c r="A768" s="11" t="s">
        <v>743</v>
      </c>
      <c r="B768" s="12" t="s">
        <v>362</v>
      </c>
      <c r="C768" s="12" t="s">
        <v>284</v>
      </c>
      <c r="D768" s="12" t="s">
        <v>745</v>
      </c>
      <c r="E768" s="12"/>
      <c r="F768" s="13">
        <f>F769+F770</f>
        <v>12984.8</v>
      </c>
      <c r="G768" s="13">
        <f>G769+G770</f>
        <v>12144.1</v>
      </c>
      <c r="H768" s="16">
        <f>H769+H770</f>
        <v>12144.1</v>
      </c>
      <c r="I768" s="4"/>
    </row>
    <row r="769" spans="1:9" ht="38.25" customHeight="1">
      <c r="A769" s="11" t="s">
        <v>23</v>
      </c>
      <c r="B769" s="12" t="s">
        <v>362</v>
      </c>
      <c r="C769" s="12" t="s">
        <v>284</v>
      </c>
      <c r="D769" s="12" t="s">
        <v>745</v>
      </c>
      <c r="E769" s="12" t="s">
        <v>24</v>
      </c>
      <c r="F769" s="13">
        <v>10144.1</v>
      </c>
      <c r="G769" s="13">
        <v>10144.1</v>
      </c>
      <c r="H769" s="13">
        <v>10144.1</v>
      </c>
      <c r="I769" s="4">
        <v>1</v>
      </c>
    </row>
    <row r="770" spans="1:9" ht="15" customHeight="1">
      <c r="A770" s="11" t="s">
        <v>43</v>
      </c>
      <c r="B770" s="12" t="s">
        <v>362</v>
      </c>
      <c r="C770" s="12" t="s">
        <v>284</v>
      </c>
      <c r="D770" s="12" t="s">
        <v>745</v>
      </c>
      <c r="E770" s="12" t="s">
        <v>26</v>
      </c>
      <c r="F770" s="13">
        <v>2840.7</v>
      </c>
      <c r="G770" s="13">
        <v>2000</v>
      </c>
      <c r="H770" s="16">
        <v>2000</v>
      </c>
      <c r="I770" s="4">
        <v>1</v>
      </c>
    </row>
    <row r="771" spans="1:9" ht="25.5">
      <c r="A771" s="11" t="s">
        <v>469</v>
      </c>
      <c r="B771" s="12" t="s">
        <v>362</v>
      </c>
      <c r="C771" s="12" t="s">
        <v>284</v>
      </c>
      <c r="D771" s="12" t="s">
        <v>470</v>
      </c>
      <c r="E771" s="12"/>
      <c r="F771" s="13">
        <f>F772</f>
        <v>0</v>
      </c>
      <c r="G771" s="13">
        <f>G772</f>
        <v>0</v>
      </c>
      <c r="H771" s="16">
        <f>H772</f>
        <v>0</v>
      </c>
      <c r="I771" s="4"/>
    </row>
    <row r="772" spans="1:9" ht="16.5" customHeight="1">
      <c r="A772" s="11" t="s">
        <v>43</v>
      </c>
      <c r="B772" s="12" t="s">
        <v>362</v>
      </c>
      <c r="C772" s="12" t="s">
        <v>284</v>
      </c>
      <c r="D772" s="12" t="s">
        <v>470</v>
      </c>
      <c r="E772" s="12" t="s">
        <v>26</v>
      </c>
      <c r="F772" s="13">
        <v>0</v>
      </c>
      <c r="G772" s="13">
        <v>0</v>
      </c>
      <c r="H772" s="16">
        <v>0</v>
      </c>
      <c r="I772" s="4">
        <v>1</v>
      </c>
    </row>
    <row r="773" spans="1:9">
      <c r="A773" s="95" t="s">
        <v>844</v>
      </c>
      <c r="B773" s="96" t="s">
        <v>362</v>
      </c>
      <c r="C773" s="96" t="s">
        <v>284</v>
      </c>
      <c r="D773" s="96" t="s">
        <v>842</v>
      </c>
      <c r="E773" s="96"/>
      <c r="F773" s="81">
        <f>F774</f>
        <v>500</v>
      </c>
      <c r="G773" s="81">
        <f>G774</f>
        <v>500</v>
      </c>
      <c r="H773" s="82">
        <f>H774</f>
        <v>500</v>
      </c>
      <c r="I773" s="83"/>
    </row>
    <row r="774" spans="1:9" ht="15" customHeight="1">
      <c r="A774" s="95" t="s">
        <v>43</v>
      </c>
      <c r="B774" s="96" t="s">
        <v>362</v>
      </c>
      <c r="C774" s="96" t="s">
        <v>284</v>
      </c>
      <c r="D774" s="96" t="s">
        <v>842</v>
      </c>
      <c r="E774" s="96" t="s">
        <v>24</v>
      </c>
      <c r="F774" s="81">
        <v>500</v>
      </c>
      <c r="G774" s="81">
        <v>500</v>
      </c>
      <c r="H774" s="82">
        <v>500</v>
      </c>
      <c r="I774" s="83">
        <v>1</v>
      </c>
    </row>
    <row r="775" spans="1:9">
      <c r="A775" s="11" t="s">
        <v>31</v>
      </c>
      <c r="B775" s="12" t="s">
        <v>362</v>
      </c>
      <c r="C775" s="12" t="s">
        <v>284</v>
      </c>
      <c r="D775" s="12" t="s">
        <v>32</v>
      </c>
      <c r="E775" s="12"/>
      <c r="F775" s="13">
        <f>F776</f>
        <v>1427.2</v>
      </c>
      <c r="G775" s="13">
        <f>G776</f>
        <v>1427.2</v>
      </c>
      <c r="H775" s="16">
        <f>H776</f>
        <v>1427.2</v>
      </c>
      <c r="I775" s="4"/>
    </row>
    <row r="776" spans="1:9">
      <c r="A776" s="11" t="s">
        <v>33</v>
      </c>
      <c r="B776" s="12" t="s">
        <v>362</v>
      </c>
      <c r="C776" s="12" t="s">
        <v>284</v>
      </c>
      <c r="D776" s="12" t="s">
        <v>32</v>
      </c>
      <c r="E776" s="12" t="s">
        <v>34</v>
      </c>
      <c r="F776" s="13">
        <v>1427.2</v>
      </c>
      <c r="G776" s="13">
        <v>1427.2</v>
      </c>
      <c r="H776" s="13">
        <v>1427.2</v>
      </c>
      <c r="I776" s="4">
        <v>1</v>
      </c>
    </row>
    <row r="777" spans="1:9">
      <c r="A777" s="133" t="s">
        <v>471</v>
      </c>
      <c r="B777" s="104" t="s">
        <v>362</v>
      </c>
      <c r="C777" s="104" t="s">
        <v>236</v>
      </c>
      <c r="D777" s="104"/>
      <c r="E777" s="104" t="s">
        <v>14</v>
      </c>
      <c r="F777" s="60">
        <f t="shared" ref="F777:H778" si="120">F778</f>
        <v>111</v>
      </c>
      <c r="G777" s="60">
        <f t="shared" si="120"/>
        <v>111</v>
      </c>
      <c r="H777" s="60">
        <f t="shared" si="120"/>
        <v>111</v>
      </c>
      <c r="I777" s="4"/>
    </row>
    <row r="778" spans="1:9" ht="25.5">
      <c r="A778" s="27" t="s">
        <v>472</v>
      </c>
      <c r="B778" s="12" t="s">
        <v>362</v>
      </c>
      <c r="C778" s="12" t="s">
        <v>236</v>
      </c>
      <c r="D778" s="12" t="s">
        <v>473</v>
      </c>
      <c r="E778" s="12"/>
      <c r="F778" s="13">
        <f t="shared" si="120"/>
        <v>111</v>
      </c>
      <c r="G778" s="13">
        <f t="shared" si="120"/>
        <v>111</v>
      </c>
      <c r="H778" s="16">
        <f t="shared" si="120"/>
        <v>111</v>
      </c>
      <c r="I778" s="4"/>
    </row>
    <row r="779" spans="1:9" ht="15" customHeight="1">
      <c r="A779" s="11" t="s">
        <v>82</v>
      </c>
      <c r="B779" s="12" t="s">
        <v>362</v>
      </c>
      <c r="C779" s="12" t="s">
        <v>236</v>
      </c>
      <c r="D779" s="12" t="s">
        <v>474</v>
      </c>
      <c r="E779" s="12"/>
      <c r="F779" s="13">
        <f>F780+F782</f>
        <v>111</v>
      </c>
      <c r="G779" s="13">
        <f>G780+G782</f>
        <v>111</v>
      </c>
      <c r="H779" s="16">
        <f>H780+H782</f>
        <v>111</v>
      </c>
      <c r="I779" s="4"/>
    </row>
    <row r="780" spans="1:9" ht="25.5">
      <c r="A780" s="28" t="s">
        <v>475</v>
      </c>
      <c r="B780" s="12" t="s">
        <v>362</v>
      </c>
      <c r="C780" s="12" t="s">
        <v>236</v>
      </c>
      <c r="D780" s="12" t="s">
        <v>476</v>
      </c>
      <c r="E780" s="12"/>
      <c r="F780" s="13">
        <f>F781</f>
        <v>60</v>
      </c>
      <c r="G780" s="13">
        <f>G781</f>
        <v>60</v>
      </c>
      <c r="H780" s="16">
        <f>H781</f>
        <v>60</v>
      </c>
      <c r="I780" s="4"/>
    </row>
    <row r="781" spans="1:9" ht="17.25" customHeight="1">
      <c r="A781" s="11" t="s">
        <v>43</v>
      </c>
      <c r="B781" s="12" t="s">
        <v>362</v>
      </c>
      <c r="C781" s="12" t="s">
        <v>236</v>
      </c>
      <c r="D781" s="12" t="s">
        <v>476</v>
      </c>
      <c r="E781" s="12" t="s">
        <v>26</v>
      </c>
      <c r="F781" s="13">
        <v>60</v>
      </c>
      <c r="G781" s="13">
        <v>60</v>
      </c>
      <c r="H781" s="16">
        <v>60</v>
      </c>
      <c r="I781" s="4">
        <v>1</v>
      </c>
    </row>
    <row r="782" spans="1:9" ht="25.5">
      <c r="A782" s="28" t="s">
        <v>477</v>
      </c>
      <c r="B782" s="12" t="s">
        <v>362</v>
      </c>
      <c r="C782" s="12" t="s">
        <v>236</v>
      </c>
      <c r="D782" s="12" t="s">
        <v>478</v>
      </c>
      <c r="E782" s="12"/>
      <c r="F782" s="13">
        <f>F783</f>
        <v>51</v>
      </c>
      <c r="G782" s="13">
        <f>G783</f>
        <v>51</v>
      </c>
      <c r="H782" s="16">
        <f>H783</f>
        <v>51</v>
      </c>
      <c r="I782" s="4"/>
    </row>
    <row r="783" spans="1:9" ht="15.75" customHeight="1">
      <c r="A783" s="11" t="s">
        <v>43</v>
      </c>
      <c r="B783" s="12" t="s">
        <v>362</v>
      </c>
      <c r="C783" s="12" t="s">
        <v>236</v>
      </c>
      <c r="D783" s="12" t="s">
        <v>478</v>
      </c>
      <c r="E783" s="12" t="s">
        <v>26</v>
      </c>
      <c r="F783" s="13">
        <v>51</v>
      </c>
      <c r="G783" s="13">
        <v>51</v>
      </c>
      <c r="H783" s="16">
        <v>51</v>
      </c>
      <c r="I783" s="4">
        <v>1</v>
      </c>
    </row>
    <row r="784" spans="1:9">
      <c r="A784" s="133" t="s">
        <v>481</v>
      </c>
      <c r="B784" s="104" t="s">
        <v>362</v>
      </c>
      <c r="C784" s="104" t="s">
        <v>482</v>
      </c>
      <c r="D784" s="105"/>
      <c r="E784" s="105"/>
      <c r="F784" s="60">
        <f>F789+F797+F785</f>
        <v>18261.8</v>
      </c>
      <c r="G784" s="60">
        <f t="shared" ref="G784:H784" si="121">G789+G797+G785</f>
        <v>18204.8</v>
      </c>
      <c r="H784" s="60">
        <f t="shared" si="121"/>
        <v>18204.8</v>
      </c>
      <c r="I784" s="4"/>
    </row>
    <row r="785" spans="1:9" ht="52.5" customHeight="1">
      <c r="A785" s="11" t="s">
        <v>789</v>
      </c>
      <c r="B785" s="12" t="s">
        <v>362</v>
      </c>
      <c r="C785" s="12" t="s">
        <v>482</v>
      </c>
      <c r="D785" s="12" t="s">
        <v>790</v>
      </c>
      <c r="E785" s="12"/>
      <c r="F785" s="13">
        <f>F786</f>
        <v>1224.5</v>
      </c>
      <c r="G785" s="13">
        <f t="shared" ref="G785:H785" si="122">G786</f>
        <v>0</v>
      </c>
      <c r="H785" s="13">
        <f t="shared" si="122"/>
        <v>0</v>
      </c>
      <c r="I785" s="4"/>
    </row>
    <row r="786" spans="1:9" ht="38.25">
      <c r="A786" s="100" t="s">
        <v>791</v>
      </c>
      <c r="B786" s="12" t="s">
        <v>792</v>
      </c>
      <c r="C786" s="12" t="s">
        <v>482</v>
      </c>
      <c r="D786" s="12" t="s">
        <v>793</v>
      </c>
      <c r="E786" s="12"/>
      <c r="F786" s="13">
        <f>F787+F788</f>
        <v>1224.5</v>
      </c>
      <c r="G786" s="13">
        <f t="shared" ref="G786:H786" si="123">G787+G788</f>
        <v>0</v>
      </c>
      <c r="H786" s="13">
        <f t="shared" si="123"/>
        <v>0</v>
      </c>
      <c r="I786" s="4"/>
    </row>
    <row r="787" spans="1:9" ht="15.75" customHeight="1">
      <c r="A787" s="100" t="s">
        <v>43</v>
      </c>
      <c r="B787" s="101" t="s">
        <v>792</v>
      </c>
      <c r="C787" s="101" t="s">
        <v>482</v>
      </c>
      <c r="D787" s="101" t="s">
        <v>793</v>
      </c>
      <c r="E787" s="101" t="s">
        <v>24</v>
      </c>
      <c r="F787" s="102">
        <v>727.6</v>
      </c>
      <c r="G787" s="102">
        <v>0</v>
      </c>
      <c r="H787" s="102">
        <v>0</v>
      </c>
      <c r="I787" s="103">
        <v>2</v>
      </c>
    </row>
    <row r="788" spans="1:9" ht="25.5">
      <c r="A788" s="100" t="s">
        <v>71</v>
      </c>
      <c r="B788" s="101" t="s">
        <v>792</v>
      </c>
      <c r="C788" s="101" t="s">
        <v>482</v>
      </c>
      <c r="D788" s="101" t="s">
        <v>793</v>
      </c>
      <c r="E788" s="101" t="s">
        <v>72</v>
      </c>
      <c r="F788" s="102">
        <v>496.9</v>
      </c>
      <c r="G788" s="102">
        <v>0</v>
      </c>
      <c r="H788" s="102">
        <v>0</v>
      </c>
      <c r="I788" s="103">
        <v>2</v>
      </c>
    </row>
    <row r="789" spans="1:9" ht="25.5">
      <c r="A789" s="11" t="s">
        <v>19</v>
      </c>
      <c r="B789" s="12" t="s">
        <v>362</v>
      </c>
      <c r="C789" s="12" t="s">
        <v>482</v>
      </c>
      <c r="D789" s="12" t="s">
        <v>20</v>
      </c>
      <c r="E789" s="12" t="s">
        <v>14</v>
      </c>
      <c r="F789" s="13">
        <f>F790+F793+F795</f>
        <v>2961.8</v>
      </c>
      <c r="G789" s="13">
        <f>G790+G795</f>
        <v>2905.8</v>
      </c>
      <c r="H789" s="13">
        <f>H790+H795</f>
        <v>2905.8</v>
      </c>
      <c r="I789" s="4"/>
    </row>
    <row r="790" spans="1:9">
      <c r="A790" s="11" t="s">
        <v>21</v>
      </c>
      <c r="B790" s="12" t="s">
        <v>362</v>
      </c>
      <c r="C790" s="12" t="s">
        <v>482</v>
      </c>
      <c r="D790" s="12" t="s">
        <v>22</v>
      </c>
      <c r="E790" s="12"/>
      <c r="F790" s="13">
        <f>F791+F792</f>
        <v>2955.8</v>
      </c>
      <c r="G790" s="13">
        <f>G791+G792</f>
        <v>2899.8</v>
      </c>
      <c r="H790" s="16">
        <f>H791+H792</f>
        <v>2899.8</v>
      </c>
      <c r="I790" s="4"/>
    </row>
    <row r="791" spans="1:9" ht="38.25" customHeight="1">
      <c r="A791" s="11" t="s">
        <v>23</v>
      </c>
      <c r="B791" s="12" t="s">
        <v>362</v>
      </c>
      <c r="C791" s="12" t="s">
        <v>482</v>
      </c>
      <c r="D791" s="12" t="s">
        <v>22</v>
      </c>
      <c r="E791" s="12" t="s">
        <v>24</v>
      </c>
      <c r="F791" s="13">
        <v>2499.8000000000002</v>
      </c>
      <c r="G791" s="13">
        <v>2499.8000000000002</v>
      </c>
      <c r="H791" s="13">
        <v>2499.8000000000002</v>
      </c>
      <c r="I791" s="4">
        <v>1</v>
      </c>
    </row>
    <row r="792" spans="1:9" ht="12.75" customHeight="1">
      <c r="A792" s="11" t="s">
        <v>43</v>
      </c>
      <c r="B792" s="12" t="s">
        <v>362</v>
      </c>
      <c r="C792" s="12" t="s">
        <v>482</v>
      </c>
      <c r="D792" s="12" t="s">
        <v>22</v>
      </c>
      <c r="E792" s="12" t="s">
        <v>26</v>
      </c>
      <c r="F792" s="13">
        <v>456</v>
      </c>
      <c r="G792" s="13">
        <v>400</v>
      </c>
      <c r="H792" s="13">
        <v>400</v>
      </c>
      <c r="I792" s="4">
        <v>1</v>
      </c>
    </row>
    <row r="793" spans="1:9" ht="63.75">
      <c r="A793" s="127" t="s">
        <v>912</v>
      </c>
      <c r="B793" s="12" t="s">
        <v>362</v>
      </c>
      <c r="C793" s="12" t="s">
        <v>482</v>
      </c>
      <c r="D793" s="12" t="s">
        <v>828</v>
      </c>
      <c r="E793" s="12"/>
      <c r="F793" s="13">
        <f>F794</f>
        <v>0</v>
      </c>
      <c r="G793" s="13">
        <f>G794+G795</f>
        <v>6</v>
      </c>
      <c r="H793" s="16">
        <f>H794+H795</f>
        <v>6</v>
      </c>
      <c r="I793" s="4"/>
    </row>
    <row r="794" spans="1:9" ht="12.75" customHeight="1">
      <c r="A794" s="126" t="s">
        <v>829</v>
      </c>
      <c r="B794" s="101" t="s">
        <v>362</v>
      </c>
      <c r="C794" s="101" t="s">
        <v>482</v>
      </c>
      <c r="D794" s="101" t="s">
        <v>828</v>
      </c>
      <c r="E794" s="101" t="s">
        <v>24</v>
      </c>
      <c r="F794" s="102">
        <v>0</v>
      </c>
      <c r="G794" s="102">
        <v>0</v>
      </c>
      <c r="H794" s="109">
        <v>0</v>
      </c>
      <c r="I794" s="103">
        <v>2</v>
      </c>
    </row>
    <row r="795" spans="1:9" ht="12.75" customHeight="1">
      <c r="A795" s="11" t="s">
        <v>31</v>
      </c>
      <c r="B795" s="12" t="s">
        <v>362</v>
      </c>
      <c r="C795" s="12" t="s">
        <v>482</v>
      </c>
      <c r="D795" s="12" t="s">
        <v>748</v>
      </c>
      <c r="E795" s="12"/>
      <c r="F795" s="13">
        <f>F796</f>
        <v>6</v>
      </c>
      <c r="G795" s="13">
        <f>G796</f>
        <v>6</v>
      </c>
      <c r="H795" s="16">
        <f>H796</f>
        <v>6</v>
      </c>
      <c r="I795" s="4"/>
    </row>
    <row r="796" spans="1:9" ht="12.75" customHeight="1">
      <c r="A796" s="11" t="s">
        <v>33</v>
      </c>
      <c r="B796" s="12" t="s">
        <v>362</v>
      </c>
      <c r="C796" s="12" t="s">
        <v>482</v>
      </c>
      <c r="D796" s="12" t="s">
        <v>748</v>
      </c>
      <c r="E796" s="12" t="s">
        <v>34</v>
      </c>
      <c r="F796" s="13">
        <v>6</v>
      </c>
      <c r="G796" s="13">
        <v>6</v>
      </c>
      <c r="H796" s="16">
        <v>6</v>
      </c>
      <c r="I796" s="4">
        <v>1</v>
      </c>
    </row>
    <row r="797" spans="1:9">
      <c r="A797" s="11" t="s">
        <v>483</v>
      </c>
      <c r="B797" s="12" t="s">
        <v>362</v>
      </c>
      <c r="C797" s="12" t="s">
        <v>482</v>
      </c>
      <c r="D797" s="12" t="s">
        <v>30</v>
      </c>
      <c r="E797" s="12"/>
      <c r="F797" s="13">
        <f>F798+F807+F801+F809+F804</f>
        <v>14075.5</v>
      </c>
      <c r="G797" s="13">
        <f t="shared" ref="G797:H797" si="124">G798+G807+G801+G809+G804</f>
        <v>15299</v>
      </c>
      <c r="H797" s="13">
        <f t="shared" si="124"/>
        <v>15299</v>
      </c>
      <c r="I797" s="4"/>
    </row>
    <row r="798" spans="1:9">
      <c r="A798" s="11" t="s">
        <v>747</v>
      </c>
      <c r="B798" s="12" t="s">
        <v>362</v>
      </c>
      <c r="C798" s="12" t="s">
        <v>482</v>
      </c>
      <c r="D798" s="12" t="s">
        <v>746</v>
      </c>
      <c r="E798" s="12"/>
      <c r="F798" s="13">
        <f>F799+F800</f>
        <v>13530.4</v>
      </c>
      <c r="G798" s="13">
        <f>G799+G800</f>
        <v>13529.4</v>
      </c>
      <c r="H798" s="16">
        <f>H799+H800</f>
        <v>13529.4</v>
      </c>
      <c r="I798" s="4"/>
    </row>
    <row r="799" spans="1:9" ht="38.25" customHeight="1">
      <c r="A799" s="11" t="s">
        <v>23</v>
      </c>
      <c r="B799" s="12" t="s">
        <v>362</v>
      </c>
      <c r="C799" s="12" t="s">
        <v>482</v>
      </c>
      <c r="D799" s="12" t="s">
        <v>746</v>
      </c>
      <c r="E799" s="12" t="s">
        <v>24</v>
      </c>
      <c r="F799" s="13">
        <v>12629.4</v>
      </c>
      <c r="G799" s="13">
        <v>12629.4</v>
      </c>
      <c r="H799" s="13">
        <v>12629.4</v>
      </c>
      <c r="I799" s="4">
        <v>1</v>
      </c>
    </row>
    <row r="800" spans="1:9" ht="12.75" customHeight="1">
      <c r="A800" s="11" t="s">
        <v>43</v>
      </c>
      <c r="B800" s="12" t="s">
        <v>362</v>
      </c>
      <c r="C800" s="12" t="s">
        <v>482</v>
      </c>
      <c r="D800" s="12" t="s">
        <v>746</v>
      </c>
      <c r="E800" s="12" t="s">
        <v>26</v>
      </c>
      <c r="F800" s="13">
        <v>901</v>
      </c>
      <c r="G800" s="13">
        <v>900</v>
      </c>
      <c r="H800" s="13">
        <v>900</v>
      </c>
      <c r="I800" s="4">
        <v>1</v>
      </c>
    </row>
    <row r="801" spans="1:9">
      <c r="A801" s="100" t="s">
        <v>484</v>
      </c>
      <c r="B801" s="12" t="s">
        <v>362</v>
      </c>
      <c r="C801" s="12" t="s">
        <v>482</v>
      </c>
      <c r="D801" s="12" t="s">
        <v>485</v>
      </c>
      <c r="E801" s="12"/>
      <c r="F801" s="13">
        <f>F802+F803</f>
        <v>0</v>
      </c>
      <c r="G801" s="13">
        <f>G802+G803</f>
        <v>0</v>
      </c>
      <c r="H801" s="16">
        <f>H802+H803</f>
        <v>0</v>
      </c>
      <c r="I801" s="4"/>
    </row>
    <row r="802" spans="1:9" ht="38.25" customHeight="1">
      <c r="A802" s="100" t="s">
        <v>23</v>
      </c>
      <c r="B802" s="101" t="s">
        <v>362</v>
      </c>
      <c r="C802" s="101" t="s">
        <v>482</v>
      </c>
      <c r="D802" s="101" t="s">
        <v>485</v>
      </c>
      <c r="E802" s="101" t="s">
        <v>24</v>
      </c>
      <c r="F802" s="102">
        <v>0</v>
      </c>
      <c r="G802" s="102">
        <v>0</v>
      </c>
      <c r="H802" s="109">
        <v>0</v>
      </c>
      <c r="I802" s="103">
        <v>2</v>
      </c>
    </row>
    <row r="803" spans="1:9" ht="12.75" customHeight="1">
      <c r="A803" s="100" t="s">
        <v>43</v>
      </c>
      <c r="B803" s="101" t="s">
        <v>362</v>
      </c>
      <c r="C803" s="101" t="s">
        <v>482</v>
      </c>
      <c r="D803" s="101" t="s">
        <v>485</v>
      </c>
      <c r="E803" s="101" t="s">
        <v>26</v>
      </c>
      <c r="F803" s="102">
        <v>0</v>
      </c>
      <c r="G803" s="102">
        <v>0</v>
      </c>
      <c r="H803" s="109">
        <v>0</v>
      </c>
      <c r="I803" s="103">
        <v>2</v>
      </c>
    </row>
    <row r="804" spans="1:9" ht="39" customHeight="1">
      <c r="A804" s="100" t="s">
        <v>791</v>
      </c>
      <c r="B804" s="12" t="s">
        <v>362</v>
      </c>
      <c r="C804" s="12" t="s">
        <v>482</v>
      </c>
      <c r="D804" s="96" t="s">
        <v>962</v>
      </c>
      <c r="E804" s="12"/>
      <c r="F804" s="13">
        <f>F805+F806</f>
        <v>0</v>
      </c>
      <c r="G804" s="13">
        <f>G805+G806</f>
        <v>1224.5</v>
      </c>
      <c r="H804" s="16">
        <f>H805+H806</f>
        <v>1224.5</v>
      </c>
      <c r="I804" s="4"/>
    </row>
    <row r="805" spans="1:9" ht="12.75" customHeight="1">
      <c r="A805" s="100" t="s">
        <v>43</v>
      </c>
      <c r="B805" s="101" t="s">
        <v>362</v>
      </c>
      <c r="C805" s="101" t="s">
        <v>482</v>
      </c>
      <c r="D805" s="101" t="s">
        <v>962</v>
      </c>
      <c r="E805" s="101" t="s">
        <v>24</v>
      </c>
      <c r="F805" s="102">
        <v>0</v>
      </c>
      <c r="G805" s="102">
        <v>727.6</v>
      </c>
      <c r="H805" s="102">
        <v>727.6</v>
      </c>
      <c r="I805" s="103">
        <v>2</v>
      </c>
    </row>
    <row r="806" spans="1:9" ht="25.5" customHeight="1">
      <c r="A806" s="100" t="s">
        <v>71</v>
      </c>
      <c r="B806" s="101" t="s">
        <v>362</v>
      </c>
      <c r="C806" s="101" t="s">
        <v>482</v>
      </c>
      <c r="D806" s="101" t="s">
        <v>962</v>
      </c>
      <c r="E806" s="101" t="s">
        <v>72</v>
      </c>
      <c r="F806" s="102">
        <v>0</v>
      </c>
      <c r="G806" s="102">
        <v>496.9</v>
      </c>
      <c r="H806" s="102">
        <v>496.9</v>
      </c>
      <c r="I806" s="103">
        <v>2</v>
      </c>
    </row>
    <row r="807" spans="1:9">
      <c r="A807" s="11" t="s">
        <v>31</v>
      </c>
      <c r="B807" s="12" t="s">
        <v>362</v>
      </c>
      <c r="C807" s="12" t="s">
        <v>482</v>
      </c>
      <c r="D807" s="12" t="s">
        <v>32</v>
      </c>
      <c r="E807" s="12"/>
      <c r="F807" s="13">
        <f>F808</f>
        <v>5</v>
      </c>
      <c r="G807" s="13">
        <f>G808</f>
        <v>5</v>
      </c>
      <c r="H807" s="16">
        <f>H808</f>
        <v>5</v>
      </c>
      <c r="I807" s="4"/>
    </row>
    <row r="808" spans="1:9">
      <c r="A808" s="11" t="s">
        <v>33</v>
      </c>
      <c r="B808" s="12" t="s">
        <v>362</v>
      </c>
      <c r="C808" s="12" t="s">
        <v>482</v>
      </c>
      <c r="D808" s="12" t="s">
        <v>32</v>
      </c>
      <c r="E808" s="12" t="s">
        <v>34</v>
      </c>
      <c r="F808" s="13">
        <v>5</v>
      </c>
      <c r="G808" s="13">
        <v>5</v>
      </c>
      <c r="H808" s="16">
        <v>5</v>
      </c>
      <c r="I808" s="4">
        <v>1</v>
      </c>
    </row>
    <row r="809" spans="1:9" ht="38.25">
      <c r="A809" s="100" t="s">
        <v>479</v>
      </c>
      <c r="B809" s="12" t="s">
        <v>362</v>
      </c>
      <c r="C809" s="12" t="s">
        <v>482</v>
      </c>
      <c r="D809" s="12" t="s">
        <v>480</v>
      </c>
      <c r="E809" s="12"/>
      <c r="F809" s="13">
        <f>F810+F811+F812+F813</f>
        <v>540.09999999999991</v>
      </c>
      <c r="G809" s="13">
        <f>G810+G811+G812+G813</f>
        <v>540.09999999999991</v>
      </c>
      <c r="H809" s="13">
        <f>H810+H811+H812+H813</f>
        <v>540.09999999999991</v>
      </c>
      <c r="I809" s="4"/>
    </row>
    <row r="810" spans="1:9" ht="25.5">
      <c r="A810" s="11" t="s">
        <v>138</v>
      </c>
      <c r="B810" s="101" t="s">
        <v>362</v>
      </c>
      <c r="C810" s="101" t="s">
        <v>482</v>
      </c>
      <c r="D810" s="101" t="s">
        <v>480</v>
      </c>
      <c r="E810" s="101" t="s">
        <v>26</v>
      </c>
      <c r="F810" s="102">
        <v>425.2</v>
      </c>
      <c r="G810" s="102">
        <v>425.2</v>
      </c>
      <c r="H810" s="102">
        <v>425.2</v>
      </c>
      <c r="I810" s="103">
        <v>2</v>
      </c>
    </row>
    <row r="811" spans="1:9" ht="25.5">
      <c r="A811" s="11" t="s">
        <v>137</v>
      </c>
      <c r="B811" s="12" t="s">
        <v>362</v>
      </c>
      <c r="C811" s="12" t="s">
        <v>482</v>
      </c>
      <c r="D811" s="12" t="s">
        <v>480</v>
      </c>
      <c r="E811" s="12" t="s">
        <v>26</v>
      </c>
      <c r="F811" s="13">
        <v>47.3</v>
      </c>
      <c r="G811" s="13">
        <v>47.3</v>
      </c>
      <c r="H811" s="13">
        <v>47.3</v>
      </c>
      <c r="I811" s="4">
        <v>1</v>
      </c>
    </row>
    <row r="812" spans="1:9" ht="25.5">
      <c r="A812" s="11" t="s">
        <v>419</v>
      </c>
      <c r="B812" s="101" t="s">
        <v>362</v>
      </c>
      <c r="C812" s="101" t="s">
        <v>482</v>
      </c>
      <c r="D812" s="101" t="s">
        <v>480</v>
      </c>
      <c r="E812" s="101" t="s">
        <v>72</v>
      </c>
      <c r="F812" s="102">
        <v>60.8</v>
      </c>
      <c r="G812" s="102">
        <v>60.8</v>
      </c>
      <c r="H812" s="102">
        <v>60.8</v>
      </c>
      <c r="I812" s="103">
        <v>2</v>
      </c>
    </row>
    <row r="813" spans="1:9" ht="25.5">
      <c r="A813" s="11" t="s">
        <v>420</v>
      </c>
      <c r="B813" s="12" t="s">
        <v>362</v>
      </c>
      <c r="C813" s="12" t="s">
        <v>482</v>
      </c>
      <c r="D813" s="12" t="s">
        <v>480</v>
      </c>
      <c r="E813" s="12" t="s">
        <v>72</v>
      </c>
      <c r="F813" s="13">
        <v>6.8</v>
      </c>
      <c r="G813" s="13">
        <v>6.8</v>
      </c>
      <c r="H813" s="13">
        <v>6.8</v>
      </c>
      <c r="I813" s="4">
        <v>1</v>
      </c>
    </row>
    <row r="814" spans="1:9">
      <c r="A814" s="134" t="s">
        <v>237</v>
      </c>
      <c r="B814" s="135" t="s">
        <v>362</v>
      </c>
      <c r="C814" s="135" t="s">
        <v>238</v>
      </c>
      <c r="D814" s="135" t="s">
        <v>14</v>
      </c>
      <c r="E814" s="135" t="s">
        <v>14</v>
      </c>
      <c r="F814" s="136">
        <f>F815+F821</f>
        <v>13937.4</v>
      </c>
      <c r="G814" s="136">
        <f>G815+G821</f>
        <v>13937.4</v>
      </c>
      <c r="H814" s="140">
        <f>H815+H821</f>
        <v>13937.4</v>
      </c>
      <c r="I814" s="4"/>
    </row>
    <row r="815" spans="1:9">
      <c r="A815" s="133" t="s">
        <v>244</v>
      </c>
      <c r="B815" s="104" t="s">
        <v>362</v>
      </c>
      <c r="C815" s="104" t="s">
        <v>245</v>
      </c>
      <c r="D815" s="104" t="s">
        <v>14</v>
      </c>
      <c r="E815" s="104" t="s">
        <v>14</v>
      </c>
      <c r="F815" s="60">
        <f>F816</f>
        <v>3208</v>
      </c>
      <c r="G815" s="60">
        <f>G816</f>
        <v>3208</v>
      </c>
      <c r="H815" s="61">
        <f>H816</f>
        <v>3208</v>
      </c>
      <c r="I815" s="4"/>
    </row>
    <row r="816" spans="1:9">
      <c r="A816" s="100" t="s">
        <v>90</v>
      </c>
      <c r="B816" s="12" t="s">
        <v>362</v>
      </c>
      <c r="C816" s="12" t="s">
        <v>245</v>
      </c>
      <c r="D816" s="12" t="s">
        <v>30</v>
      </c>
      <c r="E816" s="12"/>
      <c r="F816" s="13">
        <f>F817+F819</f>
        <v>3208</v>
      </c>
      <c r="G816" s="13">
        <f>G817+G819</f>
        <v>3208</v>
      </c>
      <c r="H816" s="16">
        <f>H817+H819</f>
        <v>3208</v>
      </c>
      <c r="I816" s="4"/>
    </row>
    <row r="817" spans="1:9" ht="51">
      <c r="A817" s="100" t="s">
        <v>486</v>
      </c>
      <c r="B817" s="12" t="s">
        <v>362</v>
      </c>
      <c r="C817" s="12" t="s">
        <v>245</v>
      </c>
      <c r="D817" s="12" t="s">
        <v>487</v>
      </c>
      <c r="E817" s="12"/>
      <c r="F817" s="13">
        <f>F818</f>
        <v>3052.8</v>
      </c>
      <c r="G817" s="13">
        <f>G818</f>
        <v>3052.8</v>
      </c>
      <c r="H817" s="16">
        <f>H818</f>
        <v>3052.8</v>
      </c>
      <c r="I817" s="4"/>
    </row>
    <row r="818" spans="1:9">
      <c r="A818" s="100" t="s">
        <v>63</v>
      </c>
      <c r="B818" s="101" t="s">
        <v>362</v>
      </c>
      <c r="C818" s="101" t="s">
        <v>245</v>
      </c>
      <c r="D818" s="101" t="s">
        <v>487</v>
      </c>
      <c r="E818" s="101" t="s">
        <v>64</v>
      </c>
      <c r="F818" s="102">
        <v>3052.8</v>
      </c>
      <c r="G818" s="102">
        <v>3052.8</v>
      </c>
      <c r="H818" s="102">
        <v>3052.8</v>
      </c>
      <c r="I818" s="103">
        <v>2</v>
      </c>
    </row>
    <row r="819" spans="1:9" ht="53.25" customHeight="1">
      <c r="A819" s="100" t="s">
        <v>488</v>
      </c>
      <c r="B819" s="12" t="s">
        <v>362</v>
      </c>
      <c r="C819" s="12" t="s">
        <v>245</v>
      </c>
      <c r="D819" s="12" t="s">
        <v>489</v>
      </c>
      <c r="E819" s="12"/>
      <c r="F819" s="13">
        <f>F820</f>
        <v>155.19999999999999</v>
      </c>
      <c r="G819" s="13">
        <f>G820</f>
        <v>155.19999999999999</v>
      </c>
      <c r="H819" s="16">
        <f>H820</f>
        <v>155.19999999999999</v>
      </c>
      <c r="I819" s="4"/>
    </row>
    <row r="820" spans="1:9">
      <c r="A820" s="100" t="s">
        <v>63</v>
      </c>
      <c r="B820" s="101" t="s">
        <v>362</v>
      </c>
      <c r="C820" s="101" t="s">
        <v>245</v>
      </c>
      <c r="D820" s="101" t="s">
        <v>489</v>
      </c>
      <c r="E820" s="101" t="s">
        <v>64</v>
      </c>
      <c r="F820" s="102">
        <v>155.19999999999999</v>
      </c>
      <c r="G820" s="102">
        <v>155.19999999999999</v>
      </c>
      <c r="H820" s="109">
        <v>155.19999999999999</v>
      </c>
      <c r="I820" s="103">
        <v>2</v>
      </c>
    </row>
    <row r="821" spans="1:9">
      <c r="A821" s="133" t="s">
        <v>249</v>
      </c>
      <c r="B821" s="104" t="s">
        <v>362</v>
      </c>
      <c r="C821" s="104" t="s">
        <v>250</v>
      </c>
      <c r="D821" s="104" t="s">
        <v>14</v>
      </c>
      <c r="E821" s="104" t="s">
        <v>14</v>
      </c>
      <c r="F821" s="60">
        <f>F822</f>
        <v>10729.4</v>
      </c>
      <c r="G821" s="60">
        <f>G822</f>
        <v>10729.4</v>
      </c>
      <c r="H821" s="61">
        <f>H822</f>
        <v>10729.4</v>
      </c>
      <c r="I821" s="4"/>
    </row>
    <row r="822" spans="1:9" s="18" customFormat="1">
      <c r="A822" s="100" t="s">
        <v>127</v>
      </c>
      <c r="B822" s="12" t="s">
        <v>362</v>
      </c>
      <c r="C822" s="12" t="s">
        <v>250</v>
      </c>
      <c r="D822" s="12" t="s">
        <v>30</v>
      </c>
      <c r="E822" s="12" t="s">
        <v>14</v>
      </c>
      <c r="F822" s="13">
        <f>F823+F826+F828</f>
        <v>10729.4</v>
      </c>
      <c r="G822" s="13">
        <f>G823+G826+G828</f>
        <v>10729.4</v>
      </c>
      <c r="H822" s="16">
        <f>H823+H826+H828</f>
        <v>10729.4</v>
      </c>
      <c r="I822" s="17"/>
    </row>
    <row r="823" spans="1:9" s="18" customFormat="1" ht="51">
      <c r="A823" s="100" t="s">
        <v>490</v>
      </c>
      <c r="B823" s="12" t="s">
        <v>362</v>
      </c>
      <c r="C823" s="12" t="s">
        <v>250</v>
      </c>
      <c r="D823" s="12" t="s">
        <v>491</v>
      </c>
      <c r="E823" s="12"/>
      <c r="F823" s="13">
        <f>F824+F825</f>
        <v>698.7</v>
      </c>
      <c r="G823" s="13">
        <f>G824+G825</f>
        <v>698.7</v>
      </c>
      <c r="H823" s="16">
        <f>H824+H825</f>
        <v>698.7</v>
      </c>
      <c r="I823" s="17"/>
    </row>
    <row r="824" spans="1:9" s="18" customFormat="1" ht="12.75" customHeight="1">
      <c r="A824" s="100" t="s">
        <v>43</v>
      </c>
      <c r="B824" s="101" t="s">
        <v>362</v>
      </c>
      <c r="C824" s="101" t="s">
        <v>250</v>
      </c>
      <c r="D824" s="101" t="s">
        <v>491</v>
      </c>
      <c r="E824" s="101" t="s">
        <v>26</v>
      </c>
      <c r="F824" s="102">
        <v>20</v>
      </c>
      <c r="G824" s="102">
        <v>20</v>
      </c>
      <c r="H824" s="102">
        <v>20</v>
      </c>
      <c r="I824" s="103">
        <v>2</v>
      </c>
    </row>
    <row r="825" spans="1:9">
      <c r="A825" s="100" t="s">
        <v>63</v>
      </c>
      <c r="B825" s="101" t="s">
        <v>362</v>
      </c>
      <c r="C825" s="101" t="s">
        <v>250</v>
      </c>
      <c r="D825" s="101" t="s">
        <v>491</v>
      </c>
      <c r="E825" s="101" t="s">
        <v>64</v>
      </c>
      <c r="F825" s="102">
        <v>678.7</v>
      </c>
      <c r="G825" s="102">
        <v>678.7</v>
      </c>
      <c r="H825" s="102">
        <v>678.7</v>
      </c>
      <c r="I825" s="103">
        <v>2</v>
      </c>
    </row>
    <row r="826" spans="1:9">
      <c r="A826" s="100" t="s">
        <v>492</v>
      </c>
      <c r="B826" s="12" t="s">
        <v>362</v>
      </c>
      <c r="C826" s="12" t="s">
        <v>250</v>
      </c>
      <c r="D826" s="12" t="s">
        <v>493</v>
      </c>
      <c r="E826" s="12"/>
      <c r="F826" s="13">
        <f>F827</f>
        <v>7125</v>
      </c>
      <c r="G826" s="13">
        <f>G827</f>
        <v>7125</v>
      </c>
      <c r="H826" s="16">
        <f>H827</f>
        <v>7125</v>
      </c>
      <c r="I826" s="4"/>
    </row>
    <row r="827" spans="1:9">
      <c r="A827" s="100" t="s">
        <v>63</v>
      </c>
      <c r="B827" s="101" t="s">
        <v>362</v>
      </c>
      <c r="C827" s="101" t="s">
        <v>250</v>
      </c>
      <c r="D827" s="101" t="s">
        <v>493</v>
      </c>
      <c r="E827" s="101" t="s">
        <v>64</v>
      </c>
      <c r="F827" s="102">
        <v>7125</v>
      </c>
      <c r="G827" s="102">
        <v>7125</v>
      </c>
      <c r="H827" s="102">
        <v>7125</v>
      </c>
      <c r="I827" s="103">
        <v>2</v>
      </c>
    </row>
    <row r="828" spans="1:9" ht="25.5">
      <c r="A828" s="100" t="s">
        <v>494</v>
      </c>
      <c r="B828" s="12" t="s">
        <v>362</v>
      </c>
      <c r="C828" s="12" t="s">
        <v>250</v>
      </c>
      <c r="D828" s="12" t="s">
        <v>495</v>
      </c>
      <c r="E828" s="12"/>
      <c r="F828" s="13">
        <f>F829</f>
        <v>2905.7</v>
      </c>
      <c r="G828" s="13">
        <f>G829</f>
        <v>2905.7</v>
      </c>
      <c r="H828" s="16">
        <f>H829</f>
        <v>2905.7</v>
      </c>
      <c r="I828" s="4"/>
    </row>
    <row r="829" spans="1:9">
      <c r="A829" s="100" t="s">
        <v>63</v>
      </c>
      <c r="B829" s="101" t="s">
        <v>362</v>
      </c>
      <c r="C829" s="101" t="s">
        <v>250</v>
      </c>
      <c r="D829" s="101" t="s">
        <v>495</v>
      </c>
      <c r="E829" s="101" t="s">
        <v>64</v>
      </c>
      <c r="F829" s="102">
        <v>2905.7</v>
      </c>
      <c r="G829" s="102">
        <v>2905.7</v>
      </c>
      <c r="H829" s="102">
        <v>2905.7</v>
      </c>
      <c r="I829" s="103">
        <v>2</v>
      </c>
    </row>
    <row r="830" spans="1:9" ht="63">
      <c r="A830" s="147" t="s">
        <v>496</v>
      </c>
      <c r="B830" s="148" t="s">
        <v>497</v>
      </c>
      <c r="C830" s="148"/>
      <c r="D830" s="148"/>
      <c r="E830" s="148"/>
      <c r="F830" s="149">
        <f>F831+F845</f>
        <v>24489.199999999997</v>
      </c>
      <c r="G830" s="149">
        <f>G831+G845</f>
        <v>34894.400000000001</v>
      </c>
      <c r="H830" s="149">
        <f>H831+H845</f>
        <v>45247.3</v>
      </c>
      <c r="I830" s="4"/>
    </row>
    <row r="831" spans="1:9">
      <c r="A831" s="134" t="s">
        <v>15</v>
      </c>
      <c r="B831" s="135" t="s">
        <v>497</v>
      </c>
      <c r="C831" s="135" t="s">
        <v>16</v>
      </c>
      <c r="D831" s="135" t="s">
        <v>14</v>
      </c>
      <c r="E831" s="135" t="s">
        <v>14</v>
      </c>
      <c r="F831" s="136">
        <f>F832+F841</f>
        <v>5433.6</v>
      </c>
      <c r="G831" s="136">
        <f>G832+G841</f>
        <v>16029.4</v>
      </c>
      <c r="H831" s="140">
        <f>H832+H841</f>
        <v>26382.3</v>
      </c>
      <c r="I831" s="4"/>
    </row>
    <row r="832" spans="1:9" ht="25.5">
      <c r="A832" s="133" t="s">
        <v>498</v>
      </c>
      <c r="B832" s="104" t="s">
        <v>497</v>
      </c>
      <c r="C832" s="104" t="s">
        <v>499</v>
      </c>
      <c r="D832" s="104" t="s">
        <v>14</v>
      </c>
      <c r="E832" s="104" t="s">
        <v>14</v>
      </c>
      <c r="F832" s="60">
        <f>F833+F839</f>
        <v>5433.6</v>
      </c>
      <c r="G832" s="60">
        <f>G833+G839</f>
        <v>5029.3999999999996</v>
      </c>
      <c r="H832" s="61">
        <f>H833+H839</f>
        <v>5082.3</v>
      </c>
      <c r="I832" s="4"/>
    </row>
    <row r="833" spans="1:9" ht="25.5">
      <c r="A833" s="11" t="s">
        <v>19</v>
      </c>
      <c r="B833" s="12" t="s">
        <v>497</v>
      </c>
      <c r="C833" s="12" t="s">
        <v>499</v>
      </c>
      <c r="D833" s="12" t="s">
        <v>20</v>
      </c>
      <c r="E833" s="12" t="s">
        <v>14</v>
      </c>
      <c r="F833" s="13">
        <f>F834+F837</f>
        <v>5430.6</v>
      </c>
      <c r="G833" s="13">
        <f>G834</f>
        <v>5026.3999999999996</v>
      </c>
      <c r="H833" s="13">
        <f>H834</f>
        <v>5079.3</v>
      </c>
      <c r="I833" s="4"/>
    </row>
    <row r="834" spans="1:9">
      <c r="A834" s="11" t="s">
        <v>21</v>
      </c>
      <c r="B834" s="12" t="s">
        <v>497</v>
      </c>
      <c r="C834" s="12" t="s">
        <v>499</v>
      </c>
      <c r="D834" s="12" t="s">
        <v>22</v>
      </c>
      <c r="E834" s="12"/>
      <c r="F834" s="13">
        <f>F835+F836</f>
        <v>5430.6</v>
      </c>
      <c r="G834" s="13">
        <f>G835+G836</f>
        <v>5026.3999999999996</v>
      </c>
      <c r="H834" s="16">
        <f>H835+H836</f>
        <v>5079.3</v>
      </c>
      <c r="I834" s="4"/>
    </row>
    <row r="835" spans="1:9" ht="38.25" customHeight="1">
      <c r="A835" s="11" t="s">
        <v>23</v>
      </c>
      <c r="B835" s="12" t="s">
        <v>497</v>
      </c>
      <c r="C835" s="12" t="s">
        <v>499</v>
      </c>
      <c r="D835" s="12" t="s">
        <v>22</v>
      </c>
      <c r="E835" s="12" t="s">
        <v>24</v>
      </c>
      <c r="F835" s="13">
        <v>4873</v>
      </c>
      <c r="G835" s="13">
        <v>4873</v>
      </c>
      <c r="H835" s="13">
        <v>4873</v>
      </c>
      <c r="I835" s="4">
        <v>1</v>
      </c>
    </row>
    <row r="836" spans="1:9" ht="12.75" customHeight="1">
      <c r="A836" s="11" t="s">
        <v>43</v>
      </c>
      <c r="B836" s="12" t="s">
        <v>497</v>
      </c>
      <c r="C836" s="12" t="s">
        <v>499</v>
      </c>
      <c r="D836" s="12" t="s">
        <v>22</v>
      </c>
      <c r="E836" s="12" t="s">
        <v>26</v>
      </c>
      <c r="F836" s="13">
        <v>557.6</v>
      </c>
      <c r="G836" s="13">
        <v>153.4</v>
      </c>
      <c r="H836" s="16">
        <v>206.3</v>
      </c>
      <c r="I836" s="4">
        <v>1</v>
      </c>
    </row>
    <row r="837" spans="1:9" ht="63.75">
      <c r="A837" s="127" t="s">
        <v>912</v>
      </c>
      <c r="B837" s="12" t="s">
        <v>497</v>
      </c>
      <c r="C837" s="12" t="s">
        <v>499</v>
      </c>
      <c r="D837" s="12" t="s">
        <v>830</v>
      </c>
      <c r="E837" s="12"/>
      <c r="F837" s="13">
        <f>F838</f>
        <v>0</v>
      </c>
      <c r="G837" s="13">
        <f>G838+G839</f>
        <v>3</v>
      </c>
      <c r="H837" s="16">
        <f>H838+H839</f>
        <v>3</v>
      </c>
      <c r="I837" s="4"/>
    </row>
    <row r="838" spans="1:9" ht="38.25" customHeight="1">
      <c r="A838" s="100" t="s">
        <v>23</v>
      </c>
      <c r="B838" s="101" t="s">
        <v>497</v>
      </c>
      <c r="C838" s="101" t="s">
        <v>499</v>
      </c>
      <c r="D838" s="101" t="s">
        <v>828</v>
      </c>
      <c r="E838" s="101" t="s">
        <v>24</v>
      </c>
      <c r="F838" s="102">
        <v>0</v>
      </c>
      <c r="G838" s="102">
        <v>0</v>
      </c>
      <c r="H838" s="109">
        <v>0</v>
      </c>
      <c r="I838" s="103">
        <v>2</v>
      </c>
    </row>
    <row r="839" spans="1:9">
      <c r="A839" s="11" t="s">
        <v>31</v>
      </c>
      <c r="B839" s="12" t="s">
        <v>497</v>
      </c>
      <c r="C839" s="12" t="s">
        <v>499</v>
      </c>
      <c r="D839" s="12" t="s">
        <v>32</v>
      </c>
      <c r="E839" s="12"/>
      <c r="F839" s="13">
        <f>F840</f>
        <v>3</v>
      </c>
      <c r="G839" s="13">
        <f>G840</f>
        <v>3</v>
      </c>
      <c r="H839" s="16">
        <f>H840</f>
        <v>3</v>
      </c>
      <c r="I839" s="4"/>
    </row>
    <row r="840" spans="1:9">
      <c r="A840" s="11" t="s">
        <v>33</v>
      </c>
      <c r="B840" s="12" t="s">
        <v>497</v>
      </c>
      <c r="C840" s="12" t="s">
        <v>499</v>
      </c>
      <c r="D840" s="12" t="s">
        <v>32</v>
      </c>
      <c r="E840" s="12" t="s">
        <v>34</v>
      </c>
      <c r="F840" s="13">
        <v>3</v>
      </c>
      <c r="G840" s="13">
        <v>3</v>
      </c>
      <c r="H840" s="16">
        <v>3</v>
      </c>
      <c r="I840" s="4">
        <v>1</v>
      </c>
    </row>
    <row r="841" spans="1:9">
      <c r="A841" s="133" t="s">
        <v>500</v>
      </c>
      <c r="B841" s="104" t="s">
        <v>497</v>
      </c>
      <c r="C841" s="104" t="s">
        <v>60</v>
      </c>
      <c r="D841" s="104"/>
      <c r="E841" s="104" t="s">
        <v>14</v>
      </c>
      <c r="F841" s="60">
        <f>F842</f>
        <v>0</v>
      </c>
      <c r="G841" s="60">
        <f t="shared" ref="G841:H843" si="125">G842</f>
        <v>11000</v>
      </c>
      <c r="H841" s="61">
        <f t="shared" si="125"/>
        <v>21300</v>
      </c>
      <c r="I841" s="4"/>
    </row>
    <row r="842" spans="1:9">
      <c r="A842" s="11" t="s">
        <v>241</v>
      </c>
      <c r="B842" s="12" t="s">
        <v>497</v>
      </c>
      <c r="C842" s="12" t="s">
        <v>60</v>
      </c>
      <c r="D842" s="12" t="s">
        <v>30</v>
      </c>
      <c r="E842" s="12" t="s">
        <v>14</v>
      </c>
      <c r="F842" s="13">
        <f>F843</f>
        <v>0</v>
      </c>
      <c r="G842" s="13">
        <f t="shared" si="125"/>
        <v>11000</v>
      </c>
      <c r="H842" s="16">
        <f t="shared" si="125"/>
        <v>21300</v>
      </c>
      <c r="I842" s="4"/>
    </row>
    <row r="843" spans="1:9">
      <c r="A843" s="11" t="s">
        <v>501</v>
      </c>
      <c r="B843" s="12" t="s">
        <v>497</v>
      </c>
      <c r="C843" s="12" t="s">
        <v>60</v>
      </c>
      <c r="D843" s="12" t="s">
        <v>502</v>
      </c>
      <c r="E843" s="12"/>
      <c r="F843" s="13">
        <f>F844</f>
        <v>0</v>
      </c>
      <c r="G843" s="13">
        <f t="shared" si="125"/>
        <v>11000</v>
      </c>
      <c r="H843" s="16">
        <f t="shared" si="125"/>
        <v>21300</v>
      </c>
      <c r="I843" s="4"/>
    </row>
    <row r="844" spans="1:9">
      <c r="A844" s="11" t="s">
        <v>33</v>
      </c>
      <c r="B844" s="12" t="s">
        <v>497</v>
      </c>
      <c r="C844" s="12" t="s">
        <v>60</v>
      </c>
      <c r="D844" s="12" t="s">
        <v>502</v>
      </c>
      <c r="E844" s="12" t="s">
        <v>34</v>
      </c>
      <c r="F844" s="13">
        <v>0</v>
      </c>
      <c r="G844" s="81">
        <v>11000</v>
      </c>
      <c r="H844" s="82">
        <v>21300</v>
      </c>
      <c r="I844" s="4">
        <v>1</v>
      </c>
    </row>
    <row r="845" spans="1:9" ht="25.5">
      <c r="A845" s="134" t="s">
        <v>503</v>
      </c>
      <c r="B845" s="135" t="s">
        <v>497</v>
      </c>
      <c r="C845" s="135" t="s">
        <v>504</v>
      </c>
      <c r="D845" s="137"/>
      <c r="E845" s="137"/>
      <c r="F845" s="136">
        <f t="shared" ref="F845:H846" si="126">F846</f>
        <v>19055.599999999999</v>
      </c>
      <c r="G845" s="136">
        <f t="shared" si="126"/>
        <v>18865</v>
      </c>
      <c r="H845" s="136">
        <f t="shared" si="126"/>
        <v>18865</v>
      </c>
      <c r="I845" s="4"/>
    </row>
    <row r="846" spans="1:9">
      <c r="A846" s="133" t="s">
        <v>505</v>
      </c>
      <c r="B846" s="104" t="s">
        <v>497</v>
      </c>
      <c r="C846" s="104" t="s">
        <v>506</v>
      </c>
      <c r="D846" s="105"/>
      <c r="E846" s="105"/>
      <c r="F846" s="60">
        <f t="shared" si="126"/>
        <v>19055.599999999999</v>
      </c>
      <c r="G846" s="60">
        <f t="shared" si="126"/>
        <v>18865</v>
      </c>
      <c r="H846" s="61">
        <f t="shared" si="126"/>
        <v>18865</v>
      </c>
      <c r="I846" s="4"/>
    </row>
    <row r="847" spans="1:9" ht="25.5">
      <c r="A847" s="11" t="s">
        <v>19</v>
      </c>
      <c r="B847" s="12" t="s">
        <v>497</v>
      </c>
      <c r="C847" s="12" t="s">
        <v>506</v>
      </c>
      <c r="D847" s="12" t="s">
        <v>30</v>
      </c>
      <c r="E847" s="12"/>
      <c r="F847" s="13">
        <f>F848+F853</f>
        <v>19055.599999999999</v>
      </c>
      <c r="G847" s="13">
        <f>G848+G853</f>
        <v>18865</v>
      </c>
      <c r="H847" s="13">
        <f>H848+H853</f>
        <v>18865</v>
      </c>
      <c r="I847" s="4"/>
    </row>
    <row r="848" spans="1:9" ht="25.5">
      <c r="A848" s="29" t="s">
        <v>507</v>
      </c>
      <c r="B848" s="12" t="s">
        <v>497</v>
      </c>
      <c r="C848" s="12" t="s">
        <v>506</v>
      </c>
      <c r="D848" s="12" t="s">
        <v>508</v>
      </c>
      <c r="E848" s="12"/>
      <c r="F848" s="13">
        <f>F849+F851</f>
        <v>19055.599999999999</v>
      </c>
      <c r="G848" s="13">
        <f>G849+G851</f>
        <v>18865</v>
      </c>
      <c r="H848" s="13">
        <f>H849+H851</f>
        <v>18865</v>
      </c>
      <c r="I848" s="4"/>
    </row>
    <row r="849" spans="1:9" ht="25.5">
      <c r="A849" s="100" t="s">
        <v>509</v>
      </c>
      <c r="B849" s="12" t="s">
        <v>497</v>
      </c>
      <c r="C849" s="12" t="s">
        <v>506</v>
      </c>
      <c r="D849" s="12" t="s">
        <v>510</v>
      </c>
      <c r="E849" s="12"/>
      <c r="F849" s="13">
        <f>F850</f>
        <v>18865</v>
      </c>
      <c r="G849" s="13">
        <f>G850</f>
        <v>18865</v>
      </c>
      <c r="H849" s="13">
        <f>H850</f>
        <v>18865</v>
      </c>
      <c r="I849" s="4"/>
    </row>
    <row r="850" spans="1:9">
      <c r="A850" s="100" t="s">
        <v>511</v>
      </c>
      <c r="B850" s="101" t="s">
        <v>497</v>
      </c>
      <c r="C850" s="101" t="s">
        <v>506</v>
      </c>
      <c r="D850" s="101" t="s">
        <v>510</v>
      </c>
      <c r="E850" s="101" t="s">
        <v>211</v>
      </c>
      <c r="F850" s="102">
        <v>18865</v>
      </c>
      <c r="G850" s="102">
        <v>18865</v>
      </c>
      <c r="H850" s="102">
        <v>18865</v>
      </c>
      <c r="I850" s="103">
        <v>2</v>
      </c>
    </row>
    <row r="851" spans="1:9" ht="25.5">
      <c r="A851" s="11" t="s">
        <v>512</v>
      </c>
      <c r="B851" s="12" t="s">
        <v>497</v>
      </c>
      <c r="C851" s="12" t="s">
        <v>506</v>
      </c>
      <c r="D851" s="12" t="s">
        <v>513</v>
      </c>
      <c r="E851" s="12"/>
      <c r="F851" s="13">
        <f>F852</f>
        <v>190.6</v>
      </c>
      <c r="G851" s="13">
        <f>G852</f>
        <v>0</v>
      </c>
      <c r="H851" s="16">
        <f>H852</f>
        <v>0</v>
      </c>
      <c r="I851" s="4"/>
    </row>
    <row r="852" spans="1:9">
      <c r="A852" s="11" t="s">
        <v>511</v>
      </c>
      <c r="B852" s="12" t="s">
        <v>497</v>
      </c>
      <c r="C852" s="12" t="s">
        <v>506</v>
      </c>
      <c r="D852" s="12" t="s">
        <v>513</v>
      </c>
      <c r="E852" s="12" t="s">
        <v>211</v>
      </c>
      <c r="F852" s="13">
        <v>190.6</v>
      </c>
      <c r="G852" s="13">
        <v>0</v>
      </c>
      <c r="H852" s="16">
        <v>0</v>
      </c>
      <c r="I852" s="4">
        <v>1</v>
      </c>
    </row>
    <row r="853" spans="1:9">
      <c r="A853" s="11" t="s">
        <v>514</v>
      </c>
      <c r="B853" s="12" t="s">
        <v>497</v>
      </c>
      <c r="C853" s="12" t="s">
        <v>506</v>
      </c>
      <c r="D853" s="12" t="s">
        <v>515</v>
      </c>
      <c r="E853" s="12"/>
      <c r="F853" s="13">
        <f>F854</f>
        <v>0</v>
      </c>
      <c r="G853" s="13">
        <f>G854</f>
        <v>0</v>
      </c>
      <c r="H853" s="13">
        <f>H854</f>
        <v>0</v>
      </c>
      <c r="I853" s="4"/>
    </row>
    <row r="854" spans="1:9">
      <c r="A854" s="11" t="s">
        <v>511</v>
      </c>
      <c r="B854" s="12" t="s">
        <v>497</v>
      </c>
      <c r="C854" s="12" t="s">
        <v>506</v>
      </c>
      <c r="D854" s="12" t="s">
        <v>515</v>
      </c>
      <c r="E854" s="12" t="s">
        <v>211</v>
      </c>
      <c r="F854" s="13">
        <v>0</v>
      </c>
      <c r="G854" s="13">
        <v>0</v>
      </c>
      <c r="H854" s="16">
        <v>0</v>
      </c>
      <c r="I854" s="4">
        <v>1</v>
      </c>
    </row>
    <row r="855" spans="1:9" ht="31.5">
      <c r="A855" s="147" t="s">
        <v>516</v>
      </c>
      <c r="B855" s="148" t="s">
        <v>517</v>
      </c>
      <c r="C855" s="148"/>
      <c r="D855" s="148"/>
      <c r="E855" s="148"/>
      <c r="F855" s="149">
        <f t="shared" ref="F855:H856" si="127">F856</f>
        <v>1704.6</v>
      </c>
      <c r="G855" s="149">
        <f t="shared" si="127"/>
        <v>1275.2</v>
      </c>
      <c r="H855" s="150">
        <f t="shared" si="127"/>
        <v>1327.7</v>
      </c>
      <c r="I855" s="4"/>
    </row>
    <row r="856" spans="1:9">
      <c r="A856" s="134" t="s">
        <v>15</v>
      </c>
      <c r="B856" s="135" t="s">
        <v>517</v>
      </c>
      <c r="C856" s="135" t="s">
        <v>16</v>
      </c>
      <c r="D856" s="135" t="s">
        <v>14</v>
      </c>
      <c r="E856" s="135" t="s">
        <v>14</v>
      </c>
      <c r="F856" s="136">
        <f t="shared" si="127"/>
        <v>1704.6</v>
      </c>
      <c r="G856" s="136">
        <f t="shared" si="127"/>
        <v>1275.2</v>
      </c>
      <c r="H856" s="140">
        <f t="shared" si="127"/>
        <v>1327.7</v>
      </c>
      <c r="I856" s="4"/>
    </row>
    <row r="857" spans="1:9" ht="25.5">
      <c r="A857" s="133" t="s">
        <v>498</v>
      </c>
      <c r="B857" s="104" t="s">
        <v>517</v>
      </c>
      <c r="C857" s="104" t="s">
        <v>499</v>
      </c>
      <c r="D857" s="104" t="s">
        <v>14</v>
      </c>
      <c r="E857" s="104" t="s">
        <v>14</v>
      </c>
      <c r="F857" s="60">
        <f>F858+F862</f>
        <v>1704.6</v>
      </c>
      <c r="G857" s="60">
        <f>G858+G862</f>
        <v>1275.2</v>
      </c>
      <c r="H857" s="61">
        <f>H858+H862</f>
        <v>1327.7</v>
      </c>
      <c r="I857" s="4"/>
    </row>
    <row r="858" spans="1:9" ht="25.5">
      <c r="A858" s="11" t="s">
        <v>19</v>
      </c>
      <c r="B858" s="12" t="s">
        <v>517</v>
      </c>
      <c r="C858" s="12" t="s">
        <v>499</v>
      </c>
      <c r="D858" s="12" t="s">
        <v>20</v>
      </c>
      <c r="E858" s="12" t="s">
        <v>14</v>
      </c>
      <c r="F858" s="13">
        <f>F859</f>
        <v>1199.0999999999999</v>
      </c>
      <c r="G858" s="13">
        <f>G859</f>
        <v>1274.2</v>
      </c>
      <c r="H858" s="16">
        <f>H859</f>
        <v>1325.7</v>
      </c>
      <c r="I858" s="4"/>
    </row>
    <row r="859" spans="1:9">
      <c r="A859" s="11" t="s">
        <v>518</v>
      </c>
      <c r="B859" s="12" t="s">
        <v>517</v>
      </c>
      <c r="C859" s="12" t="s">
        <v>499</v>
      </c>
      <c r="D859" s="12" t="s">
        <v>519</v>
      </c>
      <c r="E859" s="12"/>
      <c r="F859" s="13">
        <f>F860+F861</f>
        <v>1199.0999999999999</v>
      </c>
      <c r="G859" s="13">
        <f>G860+G861</f>
        <v>1274.2</v>
      </c>
      <c r="H859" s="16">
        <f>H860+H861</f>
        <v>1325.7</v>
      </c>
      <c r="I859" s="4"/>
    </row>
    <row r="860" spans="1:9" ht="38.25" customHeight="1">
      <c r="A860" s="11" t="s">
        <v>23</v>
      </c>
      <c r="B860" s="12" t="s">
        <v>517</v>
      </c>
      <c r="C860" s="12" t="s">
        <v>499</v>
      </c>
      <c r="D860" s="12" t="s">
        <v>519</v>
      </c>
      <c r="E860" s="12" t="s">
        <v>24</v>
      </c>
      <c r="F860" s="13">
        <v>1195.0999999999999</v>
      </c>
      <c r="G860" s="13">
        <v>1270.2</v>
      </c>
      <c r="H860" s="13">
        <v>1320.7</v>
      </c>
      <c r="I860" s="4">
        <v>1</v>
      </c>
    </row>
    <row r="861" spans="1:9" ht="12.75" customHeight="1">
      <c r="A861" s="11" t="s">
        <v>43</v>
      </c>
      <c r="B861" s="12" t="s">
        <v>517</v>
      </c>
      <c r="C861" s="12" t="s">
        <v>499</v>
      </c>
      <c r="D861" s="12" t="s">
        <v>519</v>
      </c>
      <c r="E861" s="12" t="s">
        <v>26</v>
      </c>
      <c r="F861" s="13">
        <v>4</v>
      </c>
      <c r="G861" s="13">
        <v>4</v>
      </c>
      <c r="H861" s="13">
        <v>5</v>
      </c>
      <c r="I861" s="4">
        <v>1</v>
      </c>
    </row>
    <row r="862" spans="1:9">
      <c r="A862" s="11" t="s">
        <v>90</v>
      </c>
      <c r="B862" s="12" t="s">
        <v>517</v>
      </c>
      <c r="C862" s="12" t="s">
        <v>499</v>
      </c>
      <c r="D862" s="12" t="s">
        <v>30</v>
      </c>
      <c r="E862" s="12"/>
      <c r="F862" s="13">
        <f>F863+F866</f>
        <v>505.5</v>
      </c>
      <c r="G862" s="13">
        <f>G863+G866</f>
        <v>1</v>
      </c>
      <c r="H862" s="13">
        <f>H863+H866</f>
        <v>2</v>
      </c>
      <c r="I862" s="4"/>
    </row>
    <row r="863" spans="1:9">
      <c r="A863" s="100" t="s">
        <v>484</v>
      </c>
      <c r="B863" s="12" t="s">
        <v>517</v>
      </c>
      <c r="C863" s="30" t="s">
        <v>499</v>
      </c>
      <c r="D863" s="12" t="s">
        <v>485</v>
      </c>
      <c r="E863" s="12"/>
      <c r="F863" s="13">
        <f>F864+F865</f>
        <v>504.5</v>
      </c>
      <c r="G863" s="13">
        <f>G864+G865</f>
        <v>0</v>
      </c>
      <c r="H863" s="16">
        <f>H864+H865</f>
        <v>0</v>
      </c>
      <c r="I863" s="4"/>
    </row>
    <row r="864" spans="1:9" ht="38.25" customHeight="1">
      <c r="A864" s="100" t="s">
        <v>23</v>
      </c>
      <c r="B864" s="101" t="s">
        <v>517</v>
      </c>
      <c r="C864" s="110" t="s">
        <v>499</v>
      </c>
      <c r="D864" s="101" t="s">
        <v>485</v>
      </c>
      <c r="E864" s="101" t="s">
        <v>24</v>
      </c>
      <c r="F864" s="102">
        <v>504.5</v>
      </c>
      <c r="G864" s="102">
        <v>0</v>
      </c>
      <c r="H864" s="109">
        <v>0</v>
      </c>
      <c r="I864" s="103">
        <v>2</v>
      </c>
    </row>
    <row r="865" spans="1:9" ht="12.75" customHeight="1">
      <c r="A865" s="100" t="s">
        <v>43</v>
      </c>
      <c r="B865" s="101" t="s">
        <v>517</v>
      </c>
      <c r="C865" s="110" t="s">
        <v>499</v>
      </c>
      <c r="D865" s="101" t="s">
        <v>485</v>
      </c>
      <c r="E865" s="101" t="s">
        <v>26</v>
      </c>
      <c r="F865" s="102">
        <v>0</v>
      </c>
      <c r="G865" s="102">
        <v>0</v>
      </c>
      <c r="H865" s="109">
        <v>0</v>
      </c>
      <c r="I865" s="103">
        <v>2</v>
      </c>
    </row>
    <row r="866" spans="1:9">
      <c r="A866" s="11" t="s">
        <v>31</v>
      </c>
      <c r="B866" s="12" t="s">
        <v>517</v>
      </c>
      <c r="C866" s="12" t="s">
        <v>499</v>
      </c>
      <c r="D866" s="12" t="s">
        <v>32</v>
      </c>
      <c r="E866" s="12"/>
      <c r="F866" s="13">
        <f>F867</f>
        <v>1</v>
      </c>
      <c r="G866" s="13">
        <f>G867</f>
        <v>1</v>
      </c>
      <c r="H866" s="16">
        <f>H867</f>
        <v>2</v>
      </c>
      <c r="I866" s="4"/>
    </row>
    <row r="867" spans="1:9">
      <c r="A867" s="11" t="s">
        <v>33</v>
      </c>
      <c r="B867" s="12" t="s">
        <v>517</v>
      </c>
      <c r="C867" s="30" t="s">
        <v>499</v>
      </c>
      <c r="D867" s="12" t="s">
        <v>32</v>
      </c>
      <c r="E867" s="12" t="s">
        <v>34</v>
      </c>
      <c r="F867" s="13">
        <v>1</v>
      </c>
      <c r="G867" s="13">
        <v>1</v>
      </c>
      <c r="H867" s="16">
        <v>2</v>
      </c>
      <c r="I867" s="4">
        <v>1</v>
      </c>
    </row>
    <row r="868" spans="1:9" s="156" customFormat="1" ht="15.75">
      <c r="A868" s="151" t="s">
        <v>520</v>
      </c>
      <c r="B868" s="152"/>
      <c r="C868" s="153"/>
      <c r="D868" s="152"/>
      <c r="E868" s="152"/>
      <c r="F868" s="154">
        <f>F855+F830+F495+F397+F18+F6</f>
        <v>576557.59999999986</v>
      </c>
      <c r="G868" s="154">
        <f>G855+G830+G495+G397+G18+G6</f>
        <v>518538.6</v>
      </c>
      <c r="H868" s="154">
        <f>H855+H830+H495+H397+H18+H6</f>
        <v>491098.40000000008</v>
      </c>
      <c r="I868" s="155"/>
    </row>
    <row r="869" spans="1:9" s="156" customFormat="1" ht="15.75">
      <c r="A869" s="151" t="s">
        <v>521</v>
      </c>
      <c r="B869" s="152"/>
      <c r="C869" s="153"/>
      <c r="D869" s="152"/>
      <c r="E869" s="152"/>
      <c r="F869" s="154">
        <v>5500</v>
      </c>
      <c r="G869" s="154">
        <v>0</v>
      </c>
      <c r="H869" s="154">
        <v>0</v>
      </c>
      <c r="I869" s="157"/>
    </row>
    <row r="870" spans="1:9" s="156" customFormat="1" ht="15.75">
      <c r="A870" s="151" t="s">
        <v>522</v>
      </c>
      <c r="B870" s="152"/>
      <c r="C870" s="153"/>
      <c r="D870" s="152"/>
      <c r="E870" s="152"/>
      <c r="F870" s="154">
        <v>0</v>
      </c>
      <c r="G870" s="154">
        <v>0</v>
      </c>
      <c r="H870" s="154">
        <v>0</v>
      </c>
      <c r="I870" s="158"/>
    </row>
    <row r="871" spans="1:9">
      <c r="I871" s="32"/>
    </row>
    <row r="872" spans="1:9">
      <c r="D872" s="129">
        <v>901</v>
      </c>
      <c r="E872" s="129"/>
      <c r="F872" s="144">
        <f>F873+F874</f>
        <v>1471.7</v>
      </c>
      <c r="G872" s="144">
        <f t="shared" ref="G872:H872" si="128">G873+G874</f>
        <v>1471.7</v>
      </c>
      <c r="H872" s="144">
        <f t="shared" si="128"/>
        <v>1471.7</v>
      </c>
    </row>
    <row r="873" spans="1:9">
      <c r="E873" s="2">
        <v>1</v>
      </c>
      <c r="F873" s="7">
        <f>F6</f>
        <v>1471.7</v>
      </c>
      <c r="G873" s="7">
        <f>G6</f>
        <v>1471.7</v>
      </c>
      <c r="H873" s="7">
        <f>H6</f>
        <v>1471.7</v>
      </c>
    </row>
    <row r="874" spans="1:9">
      <c r="E874" s="2">
        <v>2</v>
      </c>
      <c r="F874" s="145">
        <v>0</v>
      </c>
      <c r="G874" s="145">
        <v>0</v>
      </c>
      <c r="H874" s="145">
        <v>0</v>
      </c>
    </row>
    <row r="875" spans="1:9">
      <c r="A875" s="124"/>
    </row>
    <row r="876" spans="1:9">
      <c r="D876" s="129">
        <v>902</v>
      </c>
      <c r="E876" s="129"/>
      <c r="F876" s="144">
        <f>F877+F878</f>
        <v>178910.1</v>
      </c>
      <c r="G876" s="144">
        <f t="shared" ref="G876:H876" si="129">G877+G878</f>
        <v>155641.60000000001</v>
      </c>
      <c r="H876" s="144">
        <f t="shared" si="129"/>
        <v>114884.6</v>
      </c>
    </row>
    <row r="877" spans="1:9">
      <c r="E877" s="2">
        <v>1</v>
      </c>
      <c r="F877" s="7">
        <f>F23+F25+F29+F30+F47+F55+F60+F62+F65+F66+F68+F70+F71+F76+F80+F82+F84+F90+F92+F94+F97+F102+F106+F108+F112+F115+F116+F118+F124+F134+F137+F144+F146+F148+F150+F155+F161+F163+F165+F167+F169+F171+F176+F178+F180+F182+F186+F190+F193+F201+F203+F205+F207+F211+F213+F216+F218+F220+F222+F224+F227+F229+F231+F233+F236+F239+F243+F247+F249+F251+F253+F255+F258+F260+F262+F264+F273+F277+F279+F285+F289+F290+F291+F297+F299+F301+F311+F315+F317+F319+F323+F327+F331+F332+F336+F342+F344+F348+F354+F376+F383+F385+F391+F396</f>
        <v>95401.8</v>
      </c>
      <c r="G877" s="7">
        <f>G23+G25+G29+G30+G47+G55+G60+G62+G65+G66+G68+G70+G71+G76+G80+G82+G84+G90+G92+G94+G97+G102+G106+G108+G112+G115+G116+G118+G124+G134+G137+G144+G146+G148+G150+G155+G161+G163+G165+G167+G169+G171+G176+G178+G180+G182+G186+G190+G193+G201+G203+G205+G207+G211+G213+G216+G218+G220+G222+G224+G227+G229+G231+G233+G236+G239+G243+G247+G249+G251+G253+G255+G258+G260+G262+G264+G273+G277+G279+G285+G289+G290+G291+G297+G299+G301+G311+G315+G317+G319+G323+G327+G331+G332+G336+G342+G344+G348+G354+G376+G383+G385+G391+G396</f>
        <v>80443.900000000009</v>
      </c>
      <c r="H877" s="7">
        <f>H23+H25+H29+H30+H47+H55+H60+H62+H65+H66+H68+H70+H71+H76+H80+H82+H84+H90+H92+H94+H97+H102+H106+H108+H112+H115+H116+H118+H124+H134+H137+H144+H146+H148+H150+H155+H161+H163+H165+H167+H169+H171+H176+H178+H180+H182+H186+H190+H193+H201+H203+H205+H207+H211+H213+H216+H218+H220+H222+H224+H227+H229+H231+H233+H236+H239+H243+H247+H249+H251+H253+H255+H258+H260+H262+H264+H273+H277+H279+H285+H289+H290+H291+H297+H299+H301+H311+H315+H317+H319+H323+H327+H331+H332+H336+H342+H344+H348+H354+H376+H383+H385+H391+H396</f>
        <v>76841.100000000006</v>
      </c>
    </row>
    <row r="878" spans="1:9">
      <c r="E878" s="2">
        <v>2</v>
      </c>
      <c r="F878" s="145">
        <f>F32+F34+F35+F37+F38+F40+F41+F43+F44+F51+F73+F74+F78+F123+F127+F129+F139+F140+F151+F152+F153+F156+F195+F226+F235+F266+F268+F272+F282+F284+F310+F347+F349+F358+F359+F361+F365+F369+F370+F375+F377+F387</f>
        <v>83508.3</v>
      </c>
      <c r="G878" s="145">
        <f>G32+G34+G35+G37+G38+G40+G41+G43+G44+G51+G73+G74+G78+G123+G127+G129+G139+G140+G151+G152+G153+G156+G195+G226+G235+G266+G268+G272+G282+G284+G310+G347+G349+G358+G359+G361+G365+G369+G370+G375+G377+G387</f>
        <v>75197.7</v>
      </c>
      <c r="H878" s="145">
        <f>H32+H34+H35+H37+H38+H40+H41+H43+H44+H51+H73+H74+H78+H123+H127+H129+H139+H140+H151+H152+H153+H156+H195+H226+H235+H266+H268+H272+H282+H284+H310+H347+H349+H358+H359+H361+H365+H369+H370+H375+H377+H387</f>
        <v>38043.500000000007</v>
      </c>
    </row>
    <row r="879" spans="1:9">
      <c r="A879" s="124"/>
    </row>
    <row r="880" spans="1:9">
      <c r="D880" s="129">
        <v>912</v>
      </c>
      <c r="E880" s="129"/>
      <c r="F880" s="144">
        <f>F881+F882</f>
        <v>29295.500000000004</v>
      </c>
      <c r="G880" s="144">
        <f t="shared" ref="G880:H880" si="130">G881+G882</f>
        <v>31456</v>
      </c>
      <c r="H880" s="144">
        <f t="shared" si="130"/>
        <v>30135</v>
      </c>
    </row>
    <row r="881" spans="1:8">
      <c r="E881" s="2">
        <v>1</v>
      </c>
      <c r="F881" s="7">
        <f>F403+F405+F407+F410+F417+F419+F421+F423+F425+F427+F431+F437+F442+F445+F447+F451+F453+F455+F458+F463+F466+F467+F469+F472+F482+F489+F490+F492+F494</f>
        <v>28476.700000000004</v>
      </c>
      <c r="G881" s="7">
        <f>G403+G405+G407+G410+G417+G419+G421+G423+G425+G427+G431+G437+G442+G445+G447+G451+G453+G455+G458+G463+G466+G467+G469+G472+G482+G489+G490+G492+G494</f>
        <v>30637.200000000001</v>
      </c>
      <c r="H881" s="7">
        <f>H403+H405+H407+H410+H417+H419+H421+H423+H425+H427+H431+H437+H442+H445+H447+H451+H453+H455+H458+H463+H466+H467+H469+H472+H482+H489+H490+H492+H494</f>
        <v>29316.2</v>
      </c>
    </row>
    <row r="882" spans="1:8">
      <c r="E882" s="2">
        <v>2</v>
      </c>
      <c r="F882" s="145">
        <f>F412+F438+F441+F443+F477+F483</f>
        <v>818.8</v>
      </c>
      <c r="G882" s="145">
        <f>G412+G438+G441+G443+G477+G483</f>
        <v>818.8</v>
      </c>
      <c r="H882" s="145">
        <f>H412+H438+H441+H443+H477+H483</f>
        <v>818.8</v>
      </c>
    </row>
    <row r="883" spans="1:8">
      <c r="A883" s="124"/>
    </row>
    <row r="884" spans="1:8">
      <c r="D884" s="129">
        <v>913</v>
      </c>
      <c r="E884" s="129"/>
      <c r="F884" s="144">
        <f>F885+F886</f>
        <v>339467.60000000009</v>
      </c>
      <c r="G884" s="144">
        <f t="shared" ref="G884:H884" si="131">G885+G886</f>
        <v>292797.40000000002</v>
      </c>
      <c r="H884" s="144">
        <f t="shared" si="131"/>
        <v>296953.20000000007</v>
      </c>
    </row>
    <row r="885" spans="1:8">
      <c r="E885" s="2">
        <v>1</v>
      </c>
      <c r="F885" s="7">
        <f>F501+F504+F507+F510+F513+F516+F520+F523+F526+F540+F541+F544+F545+F546+F548+F550+F552+F554+F556+F572+F586+F591+F596+F598+F601+F603+F606+F608+F611+F614+F616+F619+F621+F624+F626+F630+F632+F635+F638+F641+F645+F649+F652+F661+F662+F664+F666+F670+F672+F689+F690+F700+F701+F703+F705+F707+F709+F711+F716+F728+F730+F739+F741+F744+F746+F749+F752+F755+F760+F763+F766+F769+F770+F772+F774+F776+F781+F783+F791+F792+F796+F799+F800+F808+F811+F813</f>
        <v>92416.8</v>
      </c>
      <c r="G885" s="7">
        <f>G501+G504+G507+G510+G513+G516+G520+G523+G526+G540+G541+G544+G545+G546+G548+G550+G552+G554+G556+G572+G586+G591+G596+G598+G601+G603+G606+G608+G611+G614+G616+G619+G621+G624+G626+G630+G632+G635+G638+G641+G645+G649+G652+G661+G662+G664+G666+G670+G672+G689+G690+G700+G701+G703+G705+G707+G709+G711+G716+G728+G730+G739+G741+G744+G746+G749+G752+G755+G760+G763+G766+G769+G770+G772+G774+G776+G781+G783+G791+G792+G796+G799+G800+G808+G811+G813</f>
        <v>88095.700000000012</v>
      </c>
      <c r="H885" s="7">
        <f>H501+H504+H507+H510+H513+H516+H520+H523+H526+H540+H541+H544+H545+H546+H548+H550+H552+H554+H556+H572+H586+H591+H596+H598+H601+H603+H606+H608+H611+H614+H616+H619+H621+H624+H626+H630+H632+H635+H638+H641+H645+H649+H652+H661+H662+H664+H666+H670+H672+H689+H690+H700+H701+H703+H705+H707+H709+H711+H716+H728+H730+H739+H741+H744+H746+H749+H752+H755+H760+H763+H766+H769+H770+H772+H774+H776+H781+H783+H791+H792+H796+H799+H800+H808+H811+H813</f>
        <v>89479.200000000012</v>
      </c>
    </row>
    <row r="886" spans="1:8">
      <c r="E886" s="2">
        <v>2</v>
      </c>
      <c r="F886" s="145">
        <f>F522+F525+F530+F531+F534+F537+F538+F559+F560+F562+F564+F566+F568+F569+F570+F575+F576+F578+F579+F581+F582+F584+F588+F589+F634+F637+F640+F644+F648+F651+F656+F657+F665+F667+F674+F675+F679+F680+F683+F686+F687+F713+F714+F718+F719+F721+F722+F724+F725+F727+F729+F732+F733+F735+F736+F737+F743+F745+F748+F751+F754+F787+F788+F794+F802+F803+F805+F806+F810+F812+F818+F820+F824+F825+F827+F829</f>
        <v>247050.80000000008</v>
      </c>
      <c r="G886" s="145">
        <f>G522+G525+G530+G531+G534+G537+G538+G559+G560+G562+G564+G566+G568+G569+G570+G575+G576+G578+G579+G581+G582+G584+G588+G589+G634+G637+G640+G644+G648+G651+G656+G657+G665+G667+G674+G675+G679+G680+G683+G686+G687+G713+G714+G718+G719+G721+G722+G724+G725+G727+G729+G732+G733+G735+G736+G737+G743+G745+G748+G751+G754+G787+G788+G794+G802+G803+G805+G806+G810+G812+G818+G820+G824+G825+G827+G829</f>
        <v>204701.7</v>
      </c>
      <c r="H886" s="145">
        <f>H522+H525+H530+H531+H534+H537+H538+H559+H560+H562+H564+H566+H568+H569+H570+H575+H576+H578+H579+H581+H582+H584+H588+H589+H634+H637+H640+H644+H648+H651+H656+H657+H665+H667+H674+H675+H679+H680+H683+H686+H687+H713+H714+H718+H719+H721+H722+H724+H725+H727+H729+H732+H733+H735+H736+H737+H743+H745+H748+H751+H754+H787+H788+H794+H802+H803+H805+H806+H810+H812+H818+H820+H824+H825+H827+H829</f>
        <v>207474.00000000003</v>
      </c>
    </row>
    <row r="887" spans="1:8">
      <c r="A887" s="124"/>
    </row>
    <row r="888" spans="1:8">
      <c r="D888" s="129">
        <v>927</v>
      </c>
      <c r="E888" s="129"/>
      <c r="F888" s="144">
        <f>F889+F890</f>
        <v>24489.200000000001</v>
      </c>
      <c r="G888" s="144">
        <f t="shared" ref="G888:H888" si="132">G889+G890</f>
        <v>34894.400000000001</v>
      </c>
      <c r="H888" s="144">
        <f t="shared" si="132"/>
        <v>45247.3</v>
      </c>
    </row>
    <row r="889" spans="1:8">
      <c r="E889" s="2">
        <v>1</v>
      </c>
      <c r="F889" s="7">
        <f>F835+F836+F840+F844+F852+F854</f>
        <v>5624.2000000000007</v>
      </c>
      <c r="G889" s="7">
        <f>G835+G836+G840+G844+G852+G854</f>
        <v>16029.4</v>
      </c>
      <c r="H889" s="7">
        <f>H835+H836+H840+H844+H852+H854</f>
        <v>26382.3</v>
      </c>
    </row>
    <row r="890" spans="1:8">
      <c r="E890" s="2">
        <v>2</v>
      </c>
      <c r="F890" s="145">
        <f>F838+F850</f>
        <v>18865</v>
      </c>
      <c r="G890" s="145">
        <f>G838+G850</f>
        <v>18865</v>
      </c>
      <c r="H890" s="145">
        <f>H838+H850</f>
        <v>18865</v>
      </c>
    </row>
    <row r="891" spans="1:8">
      <c r="A891" s="124"/>
    </row>
    <row r="892" spans="1:8">
      <c r="D892" s="129">
        <v>931</v>
      </c>
      <c r="E892" s="129"/>
      <c r="F892" s="144">
        <f>F893+F894</f>
        <v>1704.6</v>
      </c>
      <c r="G892" s="144">
        <f t="shared" ref="G892:H892" si="133">G893+G894</f>
        <v>1275.2</v>
      </c>
      <c r="H892" s="144">
        <f t="shared" si="133"/>
        <v>1327.7</v>
      </c>
    </row>
    <row r="893" spans="1:8">
      <c r="E893" s="2">
        <v>1</v>
      </c>
      <c r="F893" s="7">
        <f>F860+F861+F867</f>
        <v>1200.0999999999999</v>
      </c>
      <c r="G893" s="7">
        <f t="shared" ref="G893:H893" si="134">G860+G861+G867</f>
        <v>1275.2</v>
      </c>
      <c r="H893" s="7">
        <f t="shared" si="134"/>
        <v>1327.7</v>
      </c>
    </row>
    <row r="894" spans="1:8">
      <c r="E894" s="2">
        <v>2</v>
      </c>
      <c r="F894" s="145">
        <f>F864+F865</f>
        <v>504.5</v>
      </c>
      <c r="G894" s="145">
        <f t="shared" ref="G894:H894" si="135">G864+G865</f>
        <v>0</v>
      </c>
      <c r="H894" s="145">
        <f t="shared" si="135"/>
        <v>0</v>
      </c>
    </row>
    <row r="896" spans="1:8">
      <c r="D896" s="129" t="s">
        <v>911</v>
      </c>
      <c r="E896" s="129"/>
      <c r="F896" s="130">
        <f>F897+F898</f>
        <v>575338.70000000007</v>
      </c>
      <c r="G896" s="130">
        <f t="shared" ref="G896:H896" si="136">G897+G898</f>
        <v>517536.30000000005</v>
      </c>
      <c r="H896" s="130">
        <f t="shared" si="136"/>
        <v>490019.50000000006</v>
      </c>
    </row>
    <row r="897" spans="5:8">
      <c r="E897" s="2">
        <v>1</v>
      </c>
      <c r="F897" s="7">
        <f>F873+F877+F881+F885+F889+F893</f>
        <v>224591.30000000002</v>
      </c>
      <c r="G897" s="7">
        <f t="shared" ref="G897:H897" si="137">G873+G877+G881+G885+G889+G893</f>
        <v>217953.1</v>
      </c>
      <c r="H897" s="7">
        <f t="shared" si="137"/>
        <v>224818.2</v>
      </c>
    </row>
    <row r="898" spans="5:8">
      <c r="E898" s="2">
        <v>2</v>
      </c>
      <c r="F898" s="145">
        <f>F874+F878+F882+F886+F890+F894</f>
        <v>350747.40000000008</v>
      </c>
      <c r="G898" s="145">
        <f t="shared" ref="G898:H898" si="138">G874+G878+G882+G886+G890+G894</f>
        <v>299583.2</v>
      </c>
      <c r="H898" s="145">
        <f t="shared" si="138"/>
        <v>265201.30000000005</v>
      </c>
    </row>
    <row r="901" spans="5:8">
      <c r="G901" s="130"/>
    </row>
    <row r="905" spans="5:8">
      <c r="G905" s="130"/>
    </row>
    <row r="909" spans="5:8">
      <c r="G909" s="130"/>
    </row>
    <row r="913" spans="7:7">
      <c r="G913" s="130"/>
    </row>
    <row r="917" spans="7:7">
      <c r="G917" s="130"/>
    </row>
    <row r="921" spans="7:7">
      <c r="G921" s="130"/>
    </row>
  </sheetData>
  <sheetProtection password="CC23" sheet="1" objects="1" scenarios="1"/>
  <protectedRanges>
    <protectedRange password="C71F" sqref="G869:H869 G47:H47 G96:H97 G410:H410 G867:H867 F477:H477 G112:H112 G451:H455 G30:H30 F402:H407 G354:H354 G89:H94 G55:H55 G16:H17 G431:H431 G147:H148 G84:H84 G844:H844 G585:H585 G383:H385 G80:H80 F820:H820 G126:H129 G66:H68 G547:H547 G395:H396 G390:H391 G387:H387 H482 F462:H463 G106:H108 G297:H301 G808:H808 G852:H852 G262:H262 F189:H195 G751:H752 G280:H282 G738:H741 G77:H78 F359:H365 F495:H496 F780:H783 G472:H472 F537:H540 F527:H534 F736:H737 G854:H854 F415:H415 G347:H349 G332:H332 G32:H32 G466:H467 G794:H796 G770:H774 G334:H336 F134:H140 F160:H171 F185:H186 F237:H255 G549:H549 G587:H589 F717:H725 F731:H733 F274:H279 F57:H62 F339:H344 F307:H317 G469:H470 F558:H566 F824:H827 F676:H697" name="Диапазон1"/>
    <protectedRange password="C71F" sqref="G35:H35 G43:H44 G40:H41 G37:H38" name="Диапазон1_1"/>
    <protectedRange password="C71F" sqref="F73:H74" name="Диапазон1_2"/>
    <protectedRange password="C71F" sqref="F541:H541" name="Диапазон1_5"/>
  </protectedRanges>
  <mergeCells count="8">
    <mergeCell ref="F3:H3"/>
    <mergeCell ref="A1:H1"/>
    <mergeCell ref="F2:G2"/>
    <mergeCell ref="A3:A4"/>
    <mergeCell ref="B3:B4"/>
    <mergeCell ref="C3:C4"/>
    <mergeCell ref="D3:D4"/>
    <mergeCell ref="E3:E4"/>
  </mergeCells>
  <pageMargins left="0.39370078740157483" right="0.39370078740157483" top="0.35433070866141736" bottom="0.15748031496062992" header="0.31496062992125984" footer="0.11811023622047245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Разделы</vt:lpstr>
      <vt:lpstr>Целевые</vt:lpstr>
      <vt:lpstr>Ведомственная</vt:lpstr>
      <vt:lpstr>МЦП</vt:lpstr>
      <vt:lpstr>Лист 1</vt:lpstr>
      <vt:lpstr>'Лист 1'!Область_печати</vt:lpstr>
      <vt:lpstr>МЦП!Область_печати</vt:lpstr>
      <vt:lpstr>Разделы!Область_печати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2023-11-01T12:23:30Z</dcterms:modified>
</cp:coreProperties>
</file>